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108" windowWidth="15192" windowHeight="9216" tabRatio="350" activeTab="1"/>
  </bookViews>
  <sheets>
    <sheet name="testo esame" sheetId="4" r:id="rId1"/>
    <sheet name="dati" sheetId="1" r:id="rId2"/>
  </sheets>
  <definedNames>
    <definedName name="X">dati!$C$2:$E$18</definedName>
    <definedName name="x0t">dati!$D$54:$F$54</definedName>
  </definedNames>
  <calcPr calcId="162913"/>
</workbook>
</file>

<file path=xl/calcChain.xml><?xml version="1.0" encoding="utf-8"?>
<calcChain xmlns="http://schemas.openxmlformats.org/spreadsheetml/2006/main">
  <c r="E70" i="1" l="1"/>
  <c r="D70" i="1"/>
  <c r="G30" i="1" l="1"/>
  <c r="H30" i="1"/>
  <c r="F30" i="1"/>
  <c r="M1" i="1"/>
  <c r="N1" i="1"/>
  <c r="O1" i="1"/>
  <c r="L1" i="1"/>
  <c r="E64" i="1" l="1"/>
  <c r="F31" i="1" l="1" a="1"/>
  <c r="G33" i="1" s="1"/>
  <c r="E21" i="1" a="1"/>
  <c r="E21" i="1" s="1"/>
  <c r="E25" i="1" a="1"/>
  <c r="E26" i="1" s="1"/>
  <c r="L2" i="1" a="1"/>
  <c r="O5" i="1" s="1"/>
  <c r="L4" i="1" l="1"/>
  <c r="M3" i="1"/>
  <c r="L3" i="1"/>
  <c r="M2" i="1"/>
  <c r="M8" i="1" s="1"/>
  <c r="M6" i="1"/>
  <c r="G23" i="1"/>
  <c r="H33" i="1"/>
  <c r="F34" i="1"/>
  <c r="N3" i="1"/>
  <c r="O2" i="1"/>
  <c r="O8" i="1" s="1"/>
  <c r="O9" i="1" s="1"/>
  <c r="O6" i="1"/>
  <c r="F21" i="1"/>
  <c r="G34" i="1"/>
  <c r="H34" i="1"/>
  <c r="F31" i="1"/>
  <c r="F37" i="1" s="1"/>
  <c r="F38" i="1" s="1"/>
  <c r="N4" i="1"/>
  <c r="O3" i="1"/>
  <c r="E27" i="1"/>
  <c r="G22" i="1"/>
  <c r="H35" i="1"/>
  <c r="L2" i="1"/>
  <c r="L8" i="1" s="1"/>
  <c r="E25" i="1"/>
  <c r="E22" i="1"/>
  <c r="F35" i="1"/>
  <c r="G35" i="1"/>
  <c r="L5" i="1"/>
  <c r="M4" i="1"/>
  <c r="F23" i="1"/>
  <c r="G31" i="1"/>
  <c r="G37" i="1" s="1"/>
  <c r="G38" i="1" s="1"/>
  <c r="N5" i="1"/>
  <c r="O4" i="1"/>
  <c r="G21" i="1"/>
  <c r="H31" i="1"/>
  <c r="F32" i="1"/>
  <c r="L6" i="1"/>
  <c r="M5" i="1"/>
  <c r="F22" i="1"/>
  <c r="G32" i="1"/>
  <c r="H32" i="1"/>
  <c r="N2" i="1"/>
  <c r="N8" i="1" s="1"/>
  <c r="N9" i="1" s="1"/>
  <c r="N6" i="1"/>
  <c r="E23" i="1"/>
  <c r="F33" i="1"/>
  <c r="I25" i="1" l="1" a="1"/>
  <c r="I26" i="1" s="1"/>
  <c r="H60" i="1" a="1"/>
  <c r="H60" i="1" s="1"/>
  <c r="L9" i="1"/>
  <c r="M9" i="1"/>
  <c r="H37" i="1"/>
  <c r="H38" i="1" s="1"/>
  <c r="I25" i="1" l="1"/>
  <c r="I27" i="1"/>
  <c r="G2" i="1" s="1" a="1"/>
  <c r="H54" i="1" l="1" a="1"/>
  <c r="H54" i="1" s="1"/>
  <c r="G18" i="1"/>
  <c r="G16" i="1"/>
  <c r="G5" i="1"/>
  <c r="G3" i="1"/>
  <c r="G9" i="1"/>
  <c r="H9" i="1" s="1"/>
  <c r="G7" i="1"/>
  <c r="G13" i="1"/>
  <c r="H13" i="1" s="1"/>
  <c r="G11" i="1"/>
  <c r="G17" i="1"/>
  <c r="G15" i="1"/>
  <c r="G10" i="1"/>
  <c r="G8" i="1"/>
  <c r="G14" i="1"/>
  <c r="G12" i="1"/>
  <c r="G6" i="1"/>
  <c r="H6" i="1" s="1"/>
  <c r="G4" i="1"/>
  <c r="H4" i="1" s="1"/>
  <c r="G2" i="1"/>
  <c r="H10" i="1" l="1"/>
  <c r="H12" i="1"/>
  <c r="H8" i="1"/>
  <c r="H5" i="1"/>
  <c r="H15" i="1"/>
  <c r="H17" i="1"/>
  <c r="G19" i="1"/>
  <c r="H18" i="1"/>
  <c r="H11" i="1"/>
  <c r="H7" i="1"/>
  <c r="H14" i="1"/>
  <c r="H3" i="1"/>
  <c r="H16" i="1"/>
  <c r="H19" i="1" l="1"/>
  <c r="D44" i="1" s="1"/>
</calcChain>
</file>

<file path=xl/sharedStrings.xml><?xml version="1.0" encoding="utf-8"?>
<sst xmlns="http://schemas.openxmlformats.org/spreadsheetml/2006/main" count="35" uniqueCount="33">
  <si>
    <t>Numeri indici di consumo nel settore tessile procapite (Y)</t>
  </si>
  <si>
    <t>Numeri indici dei prezzi relativi del tessile (X1)</t>
  </si>
  <si>
    <t>Numeri indici del reddito reale pro capite (X2)</t>
  </si>
  <si>
    <t>Numeri indici dei prezzi del trasporto al dettaglio (X3)</t>
  </si>
  <si>
    <t>Anni</t>
  </si>
  <si>
    <t xml:space="preserve"> </t>
  </si>
  <si>
    <t>stat t</t>
  </si>
  <si>
    <t>Intercetta</t>
  </si>
  <si>
    <t>X'y</t>
  </si>
  <si>
    <t>Beta cappello</t>
  </si>
  <si>
    <t>Controllo con la funzione REGR.LIN</t>
  </si>
  <si>
    <t>(X'X)-1</t>
  </si>
  <si>
    <t>Tutte le variabili sono significative all'1%</t>
  </si>
  <si>
    <t>R2 è molto alto (si riesce a spiegare il 95% circa della varianza della variabile dipendente)</t>
  </si>
  <si>
    <t>Test di correlazione tra i residui</t>
  </si>
  <si>
    <t>residui</t>
  </si>
  <si>
    <t>(e_t+1-e_t)^2</t>
  </si>
  <si>
    <t>k=3</t>
  </si>
  <si>
    <t>n=17</t>
  </si>
  <si>
    <t>Valore critico d_U=</t>
  </si>
  <si>
    <t>Conclusione: accetto l'ipotesi nulla di assenza di correlazione tra i residui</t>
  </si>
  <si>
    <t>X1</t>
  </si>
  <si>
    <t>X2</t>
  </si>
  <si>
    <t>intercetta</t>
  </si>
  <si>
    <t>Valore previsto di Y per il 2005</t>
  </si>
  <si>
    <t>X3=variabile non significativa al 5%</t>
  </si>
  <si>
    <t>Q5</t>
  </si>
  <si>
    <t>Q6 intervallo di confidenza della previsione</t>
  </si>
  <si>
    <t>x_0'=</t>
  </si>
  <si>
    <t>tgamma/2=</t>
  </si>
  <si>
    <t>Intervallo di confidenza della previsione al 95%</t>
  </si>
  <si>
    <t>p-value</t>
  </si>
  <si>
    <t>Valore che lascia in una v.a. T di student con 14 gradi di libertà alla sua destra una probabilità pari a 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</si>
</sst>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286870</xdr:colOff>
      <xdr:row>1</xdr:row>
      <xdr:rowOff>125507</xdr:rowOff>
    </xdr:from>
    <xdr:to>
      <xdr:col>17</xdr:col>
      <xdr:colOff>58270</xdr:colOff>
      <xdr:row>32</xdr:row>
      <xdr:rowOff>105676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870" y="295836"/>
          <a:ext cx="10134600" cy="5260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Siano date le serie storiche dei numeri indici a base fissa (base 1990 = 100) dei consumi annuali procapite nel settore tessile. Dello stesso settore si conosce la serie dei numeri indici a base fissa (base 1990 = 100) dei prezzi relativi. Sono anche note le serie dei numeri indici a base fissa (base 1990 = 100) del reddito reale procapite e dei prezzi dei trasporti di beni venduti al dettaglio.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Q1) Stimare tramite la funzione REGR.LIN i parametri del modello di regressione di Y in funzione di X1, X2 e X3 (modello con intercetta). Ricavare i p-value di tutti i coefficienti.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Q2) Riadattare il modello escludendo le variabili non significative al 5%. L'adattamento del nuovo modello deve avvenire ricavando il vettore dei coefficienti tramite la formula b = (X'X)</a:t>
          </a:r>
          <a:r>
            <a:rPr lang="it-IT" sz="1400" b="1" i="0" strike="noStrike" baseline="30000">
              <a:solidFill>
                <a:srgbClr val="000000"/>
              </a:solidFill>
              <a:latin typeface="Arial"/>
              <a:cs typeface="Arial"/>
            </a:rPr>
            <a:t>-1 </a:t>
          </a: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X'Y.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Q3) Verificare il risultato ottenuto tramite la funzione REGR.LIN e dare un giudizio sulla significatività dei parametri e sulla bontà di adattamento del nuovo modello.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Q4) Dire se a livello di significatività del 5% si può accettare l'ipotesi di assenza di correlazione </a:t>
          </a:r>
          <a:r>
            <a:rPr lang="it-IT" sz="1400" b="1" i="0" strike="noStrike" baseline="0">
              <a:solidFill>
                <a:srgbClr val="000000"/>
              </a:solidFill>
              <a:latin typeface="Arial"/>
              <a:cs typeface="Arial"/>
            </a:rPr>
            <a:t> tra i residui.  I livelli  critici </a:t>
          </a: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sono desumibili dalla Tavola I a pagina 313 del libro.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Q5) Sapendo che nel 2005 i valori di X1 e X2 sono stati rispettivamente di 60 e 102 dire quale sarà la previsione di Y per il 2005.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Q6) Calcolare l'intervallo</a:t>
          </a:r>
          <a:r>
            <a:rPr lang="it-IT" sz="1400" b="1" i="0" strike="noStrike" baseline="0">
              <a:solidFill>
                <a:srgbClr val="000000"/>
              </a:solidFill>
              <a:latin typeface="Arial"/>
              <a:cs typeface="Arial"/>
            </a:rPr>
            <a:t> di confidenza della previsione al 95%</a:t>
          </a: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58</xdr:row>
      <xdr:rowOff>0</xdr:rowOff>
    </xdr:from>
    <xdr:to>
      <xdr:col>6</xdr:col>
      <xdr:colOff>510540</xdr:colOff>
      <xdr:row>61</xdr:row>
      <xdr:rowOff>106680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1043178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35:N36"/>
  <sheetViews>
    <sheetView zoomScale="85" zoomScaleNormal="85" workbookViewId="0">
      <selection activeCell="E36" sqref="E36"/>
    </sheetView>
  </sheetViews>
  <sheetFormatPr defaultRowHeight="13.2" x14ac:dyDescent="0.25"/>
  <sheetData>
    <row r="35" spans="14:14" x14ac:dyDescent="0.25">
      <c r="N35" s="3" t="s">
        <v>5</v>
      </c>
    </row>
    <row r="36" spans="14:14" x14ac:dyDescent="0.25">
      <c r="N36" s="3" t="s">
        <v>5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45" workbookViewId="0">
      <selection activeCell="E70" sqref="E70"/>
    </sheetView>
  </sheetViews>
  <sheetFormatPr defaultRowHeight="13.2" x14ac:dyDescent="0.25"/>
  <cols>
    <col min="2" max="3" width="14.109375" customWidth="1"/>
    <col min="4" max="4" width="18.6640625" customWidth="1"/>
    <col min="5" max="5" width="11.33203125" customWidth="1"/>
    <col min="6" max="6" width="14" customWidth="1"/>
    <col min="7" max="7" width="13.109375" bestFit="1" customWidth="1"/>
    <col min="8" max="8" width="10" bestFit="1" customWidth="1"/>
    <col min="9" max="9" width="12" bestFit="1" customWidth="1"/>
    <col min="10" max="11" width="10" bestFit="1" customWidth="1"/>
    <col min="12" max="12" width="11.44140625" customWidth="1"/>
  </cols>
  <sheetData>
    <row r="1" spans="1:15" ht="82.5" customHeight="1" x14ac:dyDescent="0.25">
      <c r="A1" s="1" t="s">
        <v>4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3</v>
      </c>
      <c r="G1" s="1" t="s">
        <v>15</v>
      </c>
      <c r="H1" s="1" t="s">
        <v>16</v>
      </c>
      <c r="L1" s="1" t="str">
        <f>INDEX($C1:$F1,1,L15)</f>
        <v>Numeri indici dei prezzi del trasporto al dettaglio (X3)</v>
      </c>
      <c r="M1" s="1" t="str">
        <f t="shared" ref="M1:O1" si="0">INDEX($C1:$F1,1,M15)</f>
        <v>Numeri indici del reddito reale pro capite (X2)</v>
      </c>
      <c r="N1" s="1" t="str">
        <f t="shared" si="0"/>
        <v>Numeri indici dei prezzi relativi del tessile (X1)</v>
      </c>
      <c r="O1" s="1" t="str">
        <f t="shared" si="0"/>
        <v>Intercetta</v>
      </c>
    </row>
    <row r="2" spans="1:15" x14ac:dyDescent="0.25">
      <c r="A2">
        <v>1988</v>
      </c>
      <c r="B2">
        <v>99.2</v>
      </c>
      <c r="C2">
        <v>1</v>
      </c>
      <c r="D2">
        <v>101</v>
      </c>
      <c r="E2">
        <v>96.7</v>
      </c>
      <c r="F2">
        <v>100.5</v>
      </c>
      <c r="G2">
        <f t="array" ref="G2:G18">B2:B18-MMULT(C2:E18,I25:I27)</f>
        <v>5.5076226352868218</v>
      </c>
      <c r="L2">
        <f t="array" ref="L2:O6">LINEST(B2:B18,D2:F18,1,1)</f>
        <v>-1.7262035658828569</v>
      </c>
      <c r="M2">
        <v>0.9276187507597442</v>
      </c>
      <c r="N2">
        <v>-1.4273825038645125</v>
      </c>
      <c r="O2">
        <v>322.04707592926133</v>
      </c>
    </row>
    <row r="3" spans="1:15" x14ac:dyDescent="0.25">
      <c r="A3">
        <v>1989</v>
      </c>
      <c r="B3">
        <v>99</v>
      </c>
      <c r="C3">
        <v>1</v>
      </c>
      <c r="D3">
        <v>100.1</v>
      </c>
      <c r="E3">
        <v>98.1</v>
      </c>
      <c r="F3">
        <v>99.799999999999898</v>
      </c>
      <c r="G3">
        <v>2.5765422437123533</v>
      </c>
      <c r="H3">
        <f>(G3-G2)^2</f>
        <v>8.5912322618723405</v>
      </c>
      <c r="L3">
        <v>0.9727029986491833</v>
      </c>
      <c r="M3">
        <v>0.25953667763824873</v>
      </c>
      <c r="N3">
        <v>8.194965033169925E-2</v>
      </c>
      <c r="O3">
        <v>110.73086441947061</v>
      </c>
    </row>
    <row r="4" spans="1:15" x14ac:dyDescent="0.25">
      <c r="A4" s="2">
        <v>1990</v>
      </c>
      <c r="B4" s="2">
        <v>100</v>
      </c>
      <c r="C4">
        <v>1</v>
      </c>
      <c r="D4" s="2">
        <v>100</v>
      </c>
      <c r="E4" s="2">
        <v>100</v>
      </c>
      <c r="F4" s="2">
        <v>100</v>
      </c>
      <c r="G4">
        <v>1.420995403816363</v>
      </c>
      <c r="H4">
        <f t="shared" ref="H4:H18" si="1">(G4-G3)^2</f>
        <v>1.3352884991936094</v>
      </c>
      <c r="L4">
        <v>0.9607824737958619</v>
      </c>
      <c r="M4">
        <v>5.1799202501436126</v>
      </c>
      <c r="N4" t="e">
        <v>#N/A</v>
      </c>
      <c r="O4" t="e">
        <v>#N/A</v>
      </c>
    </row>
    <row r="5" spans="1:15" x14ac:dyDescent="0.25">
      <c r="A5">
        <v>1991</v>
      </c>
      <c r="B5">
        <v>111.6</v>
      </c>
      <c r="C5">
        <v>1</v>
      </c>
      <c r="D5">
        <v>90.6</v>
      </c>
      <c r="E5">
        <v>104.9</v>
      </c>
      <c r="F5">
        <v>101.099999999999</v>
      </c>
      <c r="G5">
        <v>-5.1814450755202159</v>
      </c>
      <c r="H5">
        <f t="shared" si="1"/>
        <v>43.592220283182236</v>
      </c>
      <c r="L5">
        <v>106.16148244819078</v>
      </c>
      <c r="M5">
        <v>13</v>
      </c>
      <c r="N5" t="e">
        <v>#N/A</v>
      </c>
      <c r="O5" t="e">
        <v>#N/A</v>
      </c>
    </row>
    <row r="6" spans="1:15" x14ac:dyDescent="0.25">
      <c r="A6">
        <v>1992</v>
      </c>
      <c r="B6">
        <v>122.2</v>
      </c>
      <c r="C6">
        <v>1</v>
      </c>
      <c r="D6">
        <v>86.5</v>
      </c>
      <c r="E6">
        <v>104.9</v>
      </c>
      <c r="F6">
        <v>100.099999999999</v>
      </c>
      <c r="G6">
        <v>-0.25168545091003125</v>
      </c>
      <c r="H6">
        <f t="shared" si="1"/>
        <v>24.30252995643675</v>
      </c>
      <c r="L6">
        <v>8545.4389523926857</v>
      </c>
      <c r="M6">
        <v>348.81045937202225</v>
      </c>
      <c r="N6" t="e">
        <v>#N/A</v>
      </c>
      <c r="O6" t="e">
        <v>#N/A</v>
      </c>
    </row>
    <row r="7" spans="1:15" x14ac:dyDescent="0.25">
      <c r="A7">
        <v>1993</v>
      </c>
      <c r="B7">
        <v>117.6</v>
      </c>
      <c r="C7">
        <v>1</v>
      </c>
      <c r="D7">
        <v>89.7</v>
      </c>
      <c r="E7">
        <v>109.5</v>
      </c>
      <c r="F7">
        <v>102.4</v>
      </c>
      <c r="G7">
        <v>-5.3099962783026911</v>
      </c>
      <c r="H7">
        <f t="shared" si="1"/>
        <v>25.586508426517813</v>
      </c>
    </row>
    <row r="8" spans="1:15" x14ac:dyDescent="0.25">
      <c r="A8">
        <v>1994</v>
      </c>
      <c r="B8">
        <v>121.1</v>
      </c>
      <c r="C8">
        <v>1</v>
      </c>
      <c r="D8">
        <v>90.6</v>
      </c>
      <c r="E8">
        <v>110.8</v>
      </c>
      <c r="F8">
        <v>99.7</v>
      </c>
      <c r="G8">
        <v>-1.9455318836850353</v>
      </c>
      <c r="H8">
        <f t="shared" si="1"/>
        <v>11.31962066264995</v>
      </c>
      <c r="K8" s="3" t="s">
        <v>6</v>
      </c>
      <c r="L8">
        <f>L2/L3</f>
        <v>-1.7746460823911085</v>
      </c>
      <c r="M8">
        <f>M2/M3</f>
        <v>3.5741335644771239</v>
      </c>
      <c r="N8">
        <f>N2/N3</f>
        <v>-17.417798588365439</v>
      </c>
      <c r="O8">
        <f>O2/O3</f>
        <v>2.9083767892326997</v>
      </c>
    </row>
    <row r="9" spans="1:15" x14ac:dyDescent="0.25">
      <c r="A9">
        <v>1995</v>
      </c>
      <c r="B9">
        <v>136</v>
      </c>
      <c r="C9">
        <v>1</v>
      </c>
      <c r="D9">
        <v>82.8</v>
      </c>
      <c r="E9">
        <v>112.3</v>
      </c>
      <c r="F9">
        <v>98.2</v>
      </c>
      <c r="G9">
        <v>0.57461710574639824</v>
      </c>
      <c r="H9">
        <f t="shared" si="1"/>
        <v>6.3511509289322756</v>
      </c>
      <c r="K9" s="3" t="s">
        <v>31</v>
      </c>
      <c r="L9">
        <f>TDIST(ABS(L8),$M5,2)</f>
        <v>9.9361678214474877E-2</v>
      </c>
      <c r="M9">
        <f>TDIST(ABS(M8),$M5,2)</f>
        <v>3.3958252245522139E-3</v>
      </c>
      <c r="N9">
        <f>TDIST(ABS(N8),$M5,2)</f>
        <v>2.1566438299814203E-10</v>
      </c>
      <c r="O9">
        <f>TDIST(ABS(O8),$M5,2)</f>
        <v>1.2209985612026538E-2</v>
      </c>
    </row>
    <row r="10" spans="1:15" x14ac:dyDescent="0.25">
      <c r="A10">
        <v>1996</v>
      </c>
      <c r="B10">
        <v>154.19999999999999</v>
      </c>
      <c r="C10">
        <v>1</v>
      </c>
      <c r="D10">
        <v>70.099999999999994</v>
      </c>
      <c r="E10">
        <v>109.3</v>
      </c>
      <c r="F10">
        <v>100.7</v>
      </c>
      <c r="G10">
        <v>4.3958306821195663</v>
      </c>
      <c r="H10">
        <f t="shared" si="1"/>
        <v>14.601673196258618</v>
      </c>
    </row>
    <row r="11" spans="1:15" x14ac:dyDescent="0.25">
      <c r="A11">
        <v>1997</v>
      </c>
      <c r="B11">
        <v>153.6</v>
      </c>
      <c r="C11">
        <v>1</v>
      </c>
      <c r="D11">
        <v>65.400000000000006</v>
      </c>
      <c r="E11">
        <v>105.3</v>
      </c>
      <c r="F11">
        <v>101</v>
      </c>
      <c r="G11">
        <v>1.542637546292525</v>
      </c>
      <c r="H11">
        <f t="shared" si="1"/>
        <v>8.1407110703305445</v>
      </c>
      <c r="L11" t="s">
        <v>25</v>
      </c>
    </row>
    <row r="12" spans="1:15" x14ac:dyDescent="0.25">
      <c r="A12">
        <v>1998</v>
      </c>
      <c r="B12">
        <v>158.5</v>
      </c>
      <c r="C12">
        <v>1</v>
      </c>
      <c r="D12">
        <v>61.3</v>
      </c>
      <c r="E12">
        <v>101.7</v>
      </c>
      <c r="F12">
        <v>100.5</v>
      </c>
      <c r="G12">
        <v>4.5945518335117299</v>
      </c>
      <c r="H12">
        <f t="shared" si="1"/>
        <v>9.3141808165327067</v>
      </c>
    </row>
    <row r="13" spans="1:15" x14ac:dyDescent="0.25">
      <c r="A13">
        <v>1999</v>
      </c>
      <c r="B13">
        <v>140.6</v>
      </c>
      <c r="C13">
        <v>1</v>
      </c>
      <c r="D13">
        <v>62.5</v>
      </c>
      <c r="E13">
        <v>95.4</v>
      </c>
      <c r="F13">
        <v>102.099999999999</v>
      </c>
      <c r="G13">
        <v>-4.9570949580278523</v>
      </c>
      <c r="H13">
        <f t="shared" si="1"/>
        <v>91.233956430328391</v>
      </c>
    </row>
    <row r="14" spans="1:15" x14ac:dyDescent="0.25">
      <c r="A14">
        <v>2000</v>
      </c>
      <c r="B14">
        <v>136.19999999999999</v>
      </c>
      <c r="C14">
        <v>1</v>
      </c>
      <c r="D14">
        <v>63.6</v>
      </c>
      <c r="E14">
        <v>96.4</v>
      </c>
      <c r="F14">
        <v>104.5</v>
      </c>
      <c r="G14">
        <v>-8.8975205833770019</v>
      </c>
      <c r="H14">
        <f t="shared" si="1"/>
        <v>15.526954108908237</v>
      </c>
    </row>
    <row r="15" spans="1:15" x14ac:dyDescent="0.25">
      <c r="A15">
        <v>2001</v>
      </c>
      <c r="B15">
        <v>168</v>
      </c>
      <c r="C15">
        <v>1</v>
      </c>
      <c r="D15">
        <v>52.6</v>
      </c>
      <c r="E15">
        <v>97.6</v>
      </c>
      <c r="F15">
        <v>99.799999999999898</v>
      </c>
      <c r="G15">
        <v>6.4155878308862953</v>
      </c>
      <c r="H15">
        <f t="shared" si="1"/>
        <v>234.4912893069814</v>
      </c>
      <c r="L15">
        <v>4</v>
      </c>
      <c r="M15">
        <v>3</v>
      </c>
      <c r="N15">
        <v>2</v>
      </c>
      <c r="O15">
        <v>1</v>
      </c>
    </row>
    <row r="16" spans="1:15" x14ac:dyDescent="0.25">
      <c r="A16">
        <v>2002</v>
      </c>
      <c r="B16">
        <v>154.30000000000001</v>
      </c>
      <c r="C16">
        <v>1</v>
      </c>
      <c r="D16">
        <v>59.7</v>
      </c>
      <c r="E16">
        <v>102.4</v>
      </c>
      <c r="F16">
        <v>102.7</v>
      </c>
      <c r="G16">
        <v>-2.5614216382994641</v>
      </c>
      <c r="H16">
        <f t="shared" si="1"/>
        <v>80.58669900985079</v>
      </c>
    </row>
    <row r="17" spans="1:9" x14ac:dyDescent="0.25">
      <c r="A17">
        <v>2003</v>
      </c>
      <c r="B17">
        <v>149</v>
      </c>
      <c r="C17">
        <v>1</v>
      </c>
      <c r="D17">
        <v>59.5</v>
      </c>
      <c r="E17">
        <v>101.6</v>
      </c>
      <c r="F17">
        <v>99.9</v>
      </c>
      <c r="G17">
        <v>-7.2886510269798919</v>
      </c>
      <c r="H17">
        <f t="shared" si="1"/>
        <v>22.346697693203932</v>
      </c>
    </row>
    <row r="18" spans="1:9" x14ac:dyDescent="0.25">
      <c r="A18">
        <v>2004</v>
      </c>
      <c r="B18">
        <v>165.5</v>
      </c>
      <c r="C18">
        <v>1</v>
      </c>
      <c r="D18">
        <v>61.3</v>
      </c>
      <c r="E18">
        <v>103.8</v>
      </c>
      <c r="F18">
        <v>102</v>
      </c>
      <c r="G18">
        <v>9.3649616136564475</v>
      </c>
      <c r="H18">
        <f t="shared" si="1"/>
        <v>277.34281398436246</v>
      </c>
    </row>
    <row r="19" spans="1:9" x14ac:dyDescent="0.25">
      <c r="G19">
        <f>SUM(G2:G18)</f>
        <v>-7.3683281698322389E-11</v>
      </c>
      <c r="H19">
        <f>SUM(H3:H18)</f>
        <v>874.6635266355421</v>
      </c>
    </row>
    <row r="21" spans="1:9" x14ac:dyDescent="0.25">
      <c r="D21" s="3" t="s">
        <v>11</v>
      </c>
      <c r="E21" s="3">
        <f t="array" ref="E21:G23">MINVERSE(MMULT(TRANSPOSE(X),X))</f>
        <v>23.718213392231945</v>
      </c>
      <c r="F21">
        <v>-4.0197122356530708E-3</v>
      </c>
      <c r="G21">
        <v>-0.22676349744938043</v>
      </c>
    </row>
    <row r="22" spans="1:9" x14ac:dyDescent="0.25">
      <c r="E22">
        <v>-4.0197122356531402E-3</v>
      </c>
      <c r="F22">
        <v>2.2696672562586039E-4</v>
      </c>
      <c r="G22">
        <v>-1.2915338158926446E-4</v>
      </c>
    </row>
    <row r="23" spans="1:9" x14ac:dyDescent="0.25">
      <c r="E23">
        <v>-0.2267634974493804</v>
      </c>
      <c r="F23">
        <v>-1.2915338158926511E-4</v>
      </c>
      <c r="G23">
        <v>2.2976695827812989E-3</v>
      </c>
    </row>
    <row r="25" spans="1:9" x14ac:dyDescent="0.25">
      <c r="D25" s="3" t="s">
        <v>8</v>
      </c>
      <c r="E25">
        <f t="array" ref="E25:E27">MMULT(TRANSPOSE(X),B2:B18)</f>
        <v>2286.6</v>
      </c>
      <c r="I25">
        <f t="array" ref="I25:I27">MMULT(E21:G23,E25:E27)</f>
        <v>130.70658748714777</v>
      </c>
    </row>
    <row r="26" spans="1:9" x14ac:dyDescent="0.25">
      <c r="E26">
        <v>168471.43</v>
      </c>
      <c r="G26" s="3" t="s">
        <v>9</v>
      </c>
      <c r="I26">
        <v>-1.3829854574121541</v>
      </c>
    </row>
    <row r="27" spans="1:9" x14ac:dyDescent="0.25">
      <c r="E27">
        <v>235602.96999999997</v>
      </c>
      <c r="I27">
        <v>1.0617096285025127</v>
      </c>
    </row>
    <row r="29" spans="1:9" x14ac:dyDescent="0.25">
      <c r="F29" s="3" t="s">
        <v>10</v>
      </c>
    </row>
    <row r="30" spans="1:9" ht="52.8" x14ac:dyDescent="0.25">
      <c r="F30" s="1" t="str">
        <f>INDEX($C1:$F1,1,M15)</f>
        <v>Numeri indici del reddito reale pro capite (X2)</v>
      </c>
      <c r="G30" s="1" t="str">
        <f t="shared" ref="G30:H30" si="2">INDEX($C1:$F1,1,N15)</f>
        <v>Numeri indici dei prezzi relativi del tessile (X1)</v>
      </c>
      <c r="H30" s="1" t="str">
        <f t="shared" si="2"/>
        <v>Intercetta</v>
      </c>
    </row>
    <row r="31" spans="1:9" x14ac:dyDescent="0.25">
      <c r="F31">
        <f t="array" ref="F31:H35">LINEST(B2:B18,D2:E18,1,1)</f>
        <v>1.0617096285025505</v>
      </c>
      <c r="G31">
        <v>-1.3829854574121536</v>
      </c>
      <c r="H31">
        <v>130.70658748713953</v>
      </c>
    </row>
    <row r="32" spans="1:9" x14ac:dyDescent="0.25">
      <c r="F32">
        <v>0.26667396501200685</v>
      </c>
      <c r="G32">
        <v>8.3814262300702699E-2</v>
      </c>
      <c r="H32">
        <v>27.0942926127689</v>
      </c>
    </row>
    <row r="33" spans="3:8" x14ac:dyDescent="0.25">
      <c r="F33">
        <v>0.95128166993319252</v>
      </c>
      <c r="G33">
        <v>5.5633557353893908</v>
      </c>
      <c r="H33" t="e">
        <v>#N/A</v>
      </c>
    </row>
    <row r="34" spans="3:8" x14ac:dyDescent="0.25">
      <c r="F34">
        <v>136.68308582007859</v>
      </c>
      <c r="G34">
        <v>14</v>
      </c>
      <c r="H34" t="e">
        <v>#N/A</v>
      </c>
    </row>
    <row r="35" spans="3:8" x14ac:dyDescent="0.25">
      <c r="F35">
        <v>8460.9364332258465</v>
      </c>
      <c r="G35">
        <v>433.31297853886042</v>
      </c>
      <c r="H35" t="e">
        <v>#N/A</v>
      </c>
    </row>
    <row r="37" spans="3:8" x14ac:dyDescent="0.25">
      <c r="E37" s="3" t="s">
        <v>6</v>
      </c>
      <c r="F37">
        <f>F31/F32</f>
        <v>3.9813021434422651</v>
      </c>
      <c r="G37">
        <f>G31/G32</f>
        <v>-16.500598101673667</v>
      </c>
      <c r="H37">
        <f>H31/H32</f>
        <v>4.8241372954516848</v>
      </c>
    </row>
    <row r="38" spans="3:8" x14ac:dyDescent="0.25">
      <c r="F38">
        <f>TDIST(ABS(F37),$G34,2)</f>
        <v>1.3652169690861449E-3</v>
      </c>
      <c r="G38">
        <f>TDIST(ABS(G37),$G34,2)</f>
        <v>1.432509265790363E-10</v>
      </c>
      <c r="H38">
        <f>TDIST(ABS(H37),$G34,2)</f>
        <v>2.7004296122896601E-4</v>
      </c>
    </row>
    <row r="40" spans="3:8" x14ac:dyDescent="0.25">
      <c r="F40" s="3" t="s">
        <v>12</v>
      </c>
    </row>
    <row r="41" spans="3:8" x14ac:dyDescent="0.25">
      <c r="F41" s="3" t="s">
        <v>13</v>
      </c>
    </row>
    <row r="43" spans="3:8" x14ac:dyDescent="0.25">
      <c r="C43" s="3" t="s">
        <v>14</v>
      </c>
    </row>
    <row r="44" spans="3:8" x14ac:dyDescent="0.25">
      <c r="D44">
        <f>H19/SUMSQ(G2:G18)</f>
        <v>2.0185491087410412</v>
      </c>
    </row>
    <row r="46" spans="3:8" x14ac:dyDescent="0.25">
      <c r="D46" s="3" t="s">
        <v>17</v>
      </c>
      <c r="E46" s="3" t="s">
        <v>18</v>
      </c>
    </row>
    <row r="47" spans="3:8" x14ac:dyDescent="0.25">
      <c r="D47" s="3" t="s">
        <v>19</v>
      </c>
      <c r="E47">
        <v>1.54</v>
      </c>
    </row>
    <row r="49" spans="3:8" x14ac:dyDescent="0.25">
      <c r="D49" s="3" t="s">
        <v>20</v>
      </c>
    </row>
    <row r="51" spans="3:8" x14ac:dyDescent="0.25">
      <c r="D51" s="3" t="s">
        <v>26</v>
      </c>
    </row>
    <row r="53" spans="3:8" x14ac:dyDescent="0.25">
      <c r="D53" s="3" t="s">
        <v>23</v>
      </c>
      <c r="E53" s="3" t="s">
        <v>21</v>
      </c>
      <c r="F53" s="3" t="s">
        <v>22</v>
      </c>
      <c r="H53" s="3" t="s">
        <v>24</v>
      </c>
    </row>
    <row r="54" spans="3:8" x14ac:dyDescent="0.25">
      <c r="C54" s="3" t="s">
        <v>28</v>
      </c>
      <c r="D54">
        <v>1</v>
      </c>
      <c r="E54">
        <v>60</v>
      </c>
      <c r="F54">
        <v>102</v>
      </c>
      <c r="H54">
        <f t="array" ref="H54">MMULT(x0t,I25:I27)</f>
        <v>156.02184214967482</v>
      </c>
    </row>
    <row r="57" spans="3:8" x14ac:dyDescent="0.25">
      <c r="D57" s="3" t="s">
        <v>27</v>
      </c>
    </row>
    <row r="60" spans="3:8" x14ac:dyDescent="0.25">
      <c r="H60">
        <f t="array" ref="H60">G33^2*(1+MMULT(MMULT(x0t,E21:G23),TRANSPOSE(x0t)))</f>
        <v>34.581210951315782</v>
      </c>
    </row>
    <row r="64" spans="3:8" x14ac:dyDescent="0.25">
      <c r="D64" s="3" t="s">
        <v>29</v>
      </c>
      <c r="E64">
        <f>TINV(0.05,G34)</f>
        <v>2.1447866879178044</v>
      </c>
      <c r="F64" s="3" t="s">
        <v>32</v>
      </c>
    </row>
    <row r="67" spans="4:5" x14ac:dyDescent="0.25">
      <c r="D67">
        <v>-1</v>
      </c>
      <c r="E67">
        <v>1</v>
      </c>
    </row>
    <row r="69" spans="4:5" x14ac:dyDescent="0.25">
      <c r="D69" s="3" t="s">
        <v>30</v>
      </c>
    </row>
    <row r="70" spans="4:5" x14ac:dyDescent="0.25">
      <c r="D70">
        <f>$H54+D67*SQRT($H60)*$E64</f>
        <v>143.4092543058099</v>
      </c>
      <c r="E70">
        <f>$H54+E67*SQRT($H60)*$E64</f>
        <v>168.63442999353975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testo esame</vt:lpstr>
      <vt:lpstr>dati</vt:lpstr>
      <vt:lpstr>X</vt:lpstr>
      <vt:lpstr>x0t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</dc:creator>
  <cp:lastModifiedBy>Marco Riani</cp:lastModifiedBy>
  <cp:lastPrinted>2007-05-28T08:48:58Z</cp:lastPrinted>
  <dcterms:created xsi:type="dcterms:W3CDTF">2007-05-25T15:51:09Z</dcterms:created>
  <dcterms:modified xsi:type="dcterms:W3CDTF">2016-05-20T13:13:51Z</dcterms:modified>
</cp:coreProperties>
</file>