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_files\"/>
    </mc:Choice>
  </mc:AlternateContent>
  <bookViews>
    <workbookView xWindow="0" yWindow="72" windowWidth="15480" windowHeight="10248" activeTab="2"/>
  </bookViews>
  <sheets>
    <sheet name="Dati1" sheetId="1" r:id="rId1"/>
    <sheet name="Dati2" sheetId="3" r:id="rId2"/>
    <sheet name="Testo esercizio" sheetId="2" r:id="rId3"/>
  </sheets>
  <definedNames>
    <definedName name="X" localSheetId="1">Dati2!$E$2:$G$16</definedName>
    <definedName name="X">Dati1!$E$2:$G$16</definedName>
    <definedName name="Xt" localSheetId="1">Dati2!#REF!</definedName>
    <definedName name="Xt">Dati1!#REF!</definedName>
    <definedName name="y" localSheetId="1">Dati2!$H$2:$H$16</definedName>
    <definedName name="y">Dati1!$H$2:$H$16</definedName>
  </definedNames>
  <calcPr calcId="162913"/>
</workbook>
</file>

<file path=xl/calcChain.xml><?xml version="1.0" encoding="utf-8"?>
<calcChain xmlns="http://schemas.openxmlformats.org/spreadsheetml/2006/main">
  <c r="B31" i="1" l="1" a="1"/>
  <c r="C31" i="1" s="1"/>
  <c r="B31" i="3" a="1"/>
  <c r="B31" i="3" s="1"/>
  <c r="E31" i="3" a="1"/>
  <c r="F35" i="3" s="1"/>
  <c r="C31" i="3"/>
  <c r="B22" i="3" a="1"/>
  <c r="B22" i="3" s="1"/>
  <c r="C22" i="3"/>
  <c r="D24" i="3"/>
  <c r="B22" i="1" a="1"/>
  <c r="C22" i="1" s="1"/>
  <c r="B22" i="1"/>
  <c r="C26" i="1"/>
  <c r="E31" i="1" a="1"/>
  <c r="F32" i="1" s="1"/>
  <c r="B31" i="1"/>
  <c r="B52" i="1"/>
  <c r="B34" i="1"/>
  <c r="C34" i="1"/>
  <c r="D26" i="1"/>
  <c r="B44" i="3"/>
  <c r="B42" i="3"/>
  <c r="B41" i="1"/>
  <c r="B39" i="1"/>
  <c r="B35" i="3"/>
  <c r="E33" i="3"/>
  <c r="E32" i="3"/>
  <c r="B38" i="3"/>
  <c r="B43" i="3"/>
  <c r="B41" i="3"/>
  <c r="B50" i="1"/>
  <c r="B48" i="1"/>
  <c r="B39" i="3" l="1"/>
  <c r="B40" i="3"/>
  <c r="B52" i="3"/>
  <c r="B49" i="3"/>
  <c r="B48" i="3"/>
  <c r="B45" i="3"/>
  <c r="B46" i="3"/>
  <c r="B51" i="3"/>
  <c r="B50" i="3"/>
  <c r="B47" i="3"/>
  <c r="F31" i="1"/>
  <c r="E32" i="1"/>
  <c r="E35" i="1"/>
  <c r="F33" i="1"/>
  <c r="E31" i="1"/>
  <c r="E34" i="1"/>
  <c r="F34" i="1"/>
  <c r="E33" i="1"/>
  <c r="F35" i="1"/>
  <c r="B51" i="1"/>
  <c r="B46" i="1"/>
  <c r="B47" i="1"/>
  <c r="B42" i="1"/>
  <c r="B43" i="1"/>
  <c r="B38" i="1"/>
  <c r="B49" i="1"/>
  <c r="B44" i="1"/>
  <c r="B45" i="1"/>
  <c r="B40" i="1"/>
  <c r="E35" i="3"/>
  <c r="B24" i="1"/>
  <c r="C32" i="1"/>
  <c r="C24" i="1"/>
  <c r="B26" i="3"/>
  <c r="C23" i="3"/>
  <c r="C34" i="3"/>
  <c r="F32" i="3"/>
  <c r="E34" i="3"/>
  <c r="C35" i="3"/>
  <c r="B33" i="3"/>
  <c r="C25" i="1"/>
  <c r="C35" i="1"/>
  <c r="B23" i="1"/>
  <c r="C25" i="3"/>
  <c r="C32" i="3"/>
  <c r="F31" i="3"/>
  <c r="D22" i="1"/>
  <c r="C33" i="1"/>
  <c r="D25" i="1"/>
  <c r="D26" i="3"/>
  <c r="B24" i="3"/>
  <c r="F34" i="3"/>
  <c r="C23" i="1"/>
  <c r="B33" i="1"/>
  <c r="B25" i="1"/>
  <c r="C26" i="3"/>
  <c r="D23" i="3"/>
  <c r="F33" i="3"/>
  <c r="B32" i="3"/>
  <c r="D24" i="1"/>
  <c r="B32" i="1"/>
  <c r="D23" i="1"/>
  <c r="D25" i="3"/>
  <c r="B23" i="3"/>
  <c r="C33" i="3"/>
  <c r="B34" i="3"/>
  <c r="B26" i="1"/>
  <c r="B35" i="1"/>
  <c r="B25" i="3"/>
  <c r="D22" i="3"/>
  <c r="E31" i="3"/>
  <c r="C24" i="3"/>
  <c r="I7" i="1" l="1"/>
  <c r="J7" i="1" s="1"/>
  <c r="I15" i="1"/>
  <c r="J15" i="1" s="1"/>
  <c r="I2" i="1"/>
  <c r="I11" i="1"/>
  <c r="J11" i="1" s="1"/>
  <c r="I10" i="1"/>
  <c r="J10" i="1" s="1"/>
  <c r="I9" i="1"/>
  <c r="J9" i="1" s="1"/>
  <c r="I3" i="1"/>
  <c r="J3" i="1" s="1"/>
  <c r="I4" i="1"/>
  <c r="J4" i="1" s="1"/>
  <c r="I12" i="1"/>
  <c r="J12" i="1" s="1"/>
  <c r="I16" i="1"/>
  <c r="J16" i="1" s="1"/>
  <c r="I13" i="1"/>
  <c r="J13" i="1" s="1"/>
  <c r="I6" i="1"/>
  <c r="J6" i="1" s="1"/>
  <c r="I5" i="1"/>
  <c r="J5" i="1" s="1"/>
  <c r="I14" i="1"/>
  <c r="J14" i="1" s="1"/>
  <c r="I8" i="1"/>
  <c r="J8" i="1" s="1"/>
  <c r="I15" i="3"/>
  <c r="J15" i="3" s="1"/>
  <c r="I11" i="3"/>
  <c r="J11" i="3" s="1"/>
  <c r="I7" i="3"/>
  <c r="J7" i="3" s="1"/>
  <c r="I3" i="3"/>
  <c r="J3" i="3" s="1"/>
  <c r="I14" i="3"/>
  <c r="J14" i="3" s="1"/>
  <c r="I10" i="3"/>
  <c r="J10" i="3" s="1"/>
  <c r="I6" i="3"/>
  <c r="J6" i="3" s="1"/>
  <c r="I9" i="3"/>
  <c r="J9" i="3" s="1"/>
  <c r="I2" i="3"/>
  <c r="I13" i="3"/>
  <c r="J13" i="3" s="1"/>
  <c r="I5" i="3"/>
  <c r="J5" i="3" s="1"/>
  <c r="I8" i="3"/>
  <c r="J8" i="3" s="1"/>
  <c r="I4" i="3"/>
  <c r="J4" i="3" s="1"/>
  <c r="I16" i="3"/>
  <c r="J16" i="3" s="1"/>
  <c r="I12" i="3"/>
  <c r="J12" i="3" s="1"/>
  <c r="E51" i="3"/>
  <c r="E39" i="3"/>
  <c r="E50" i="3"/>
  <c r="E47" i="3"/>
  <c r="E44" i="3"/>
  <c r="E52" i="3"/>
  <c r="E49" i="3"/>
  <c r="E46" i="3"/>
  <c r="E43" i="3"/>
  <c r="E48" i="3"/>
  <c r="E45" i="3"/>
  <c r="E40" i="3"/>
  <c r="E41" i="3"/>
  <c r="E38" i="3"/>
  <c r="E42" i="3"/>
  <c r="E49" i="1"/>
  <c r="E48" i="1"/>
  <c r="E38" i="1"/>
  <c r="E52" i="1"/>
  <c r="E40" i="1"/>
  <c r="E43" i="1"/>
  <c r="E42" i="1"/>
  <c r="E51" i="1"/>
  <c r="E50" i="1"/>
  <c r="E41" i="1"/>
  <c r="E39" i="1"/>
  <c r="F57" i="1" s="1"/>
  <c r="E47" i="1"/>
  <c r="E46" i="1"/>
  <c r="E44" i="1"/>
  <c r="E45" i="1"/>
  <c r="B56" i="1" l="1" a="1"/>
  <c r="J2" i="3"/>
  <c r="J17" i="3" s="1"/>
  <c r="I17" i="3"/>
  <c r="L28" i="3"/>
  <c r="B56" i="3" a="1"/>
  <c r="F57" i="3"/>
  <c r="J2" i="1"/>
  <c r="J17" i="1" s="1"/>
  <c r="I17" i="1"/>
  <c r="L28" i="1"/>
  <c r="B56" i="3" l="1"/>
  <c r="C59" i="3"/>
  <c r="B57" i="3"/>
  <c r="C60" i="3"/>
  <c r="B60" i="3"/>
  <c r="B58" i="3"/>
  <c r="B59" i="3"/>
  <c r="C57" i="3"/>
  <c r="C58" i="3"/>
  <c r="C56" i="3"/>
  <c r="B58" i="1"/>
  <c r="B59" i="1"/>
  <c r="C57" i="1"/>
  <c r="B60" i="1"/>
  <c r="C56" i="1"/>
  <c r="B56" i="1"/>
  <c r="B57" i="1"/>
  <c r="C59" i="1"/>
  <c r="C60" i="1"/>
  <c r="C58" i="1"/>
</calcChain>
</file>

<file path=xl/comments1.xml><?xml version="1.0" encoding="utf-8"?>
<comments xmlns="http://schemas.openxmlformats.org/spreadsheetml/2006/main">
  <authors>
    <author>marco</author>
  </authors>
  <commentList>
    <comment ref="B37" authorId="0" shapeId="0">
      <text>
        <r>
          <rPr>
            <b/>
            <sz val="10"/>
            <color indexed="81"/>
            <rFont val="Tahoma"/>
          </rPr>
          <t>Marco:
Andamento degli investimenti depurato dal trend</t>
        </r>
      </text>
    </comment>
    <comment ref="E37" authorId="0" shapeId="0">
      <text>
        <r>
          <rPr>
            <b/>
            <sz val="10"/>
            <color indexed="81"/>
            <rFont val="Tahoma"/>
          </rPr>
          <t>Marco:
Andamento del PIL depurato dal trend</t>
        </r>
        <r>
          <rPr>
            <sz val="10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marco</author>
  </authors>
  <commentList>
    <comment ref="B37" authorId="0" shapeId="0">
      <text>
        <r>
          <rPr>
            <b/>
            <sz val="10"/>
            <color indexed="81"/>
            <rFont val="Tahoma"/>
          </rPr>
          <t>Marco:
Andamento degli investimenti depurato dal PIL</t>
        </r>
      </text>
    </comment>
    <comment ref="E37" authorId="0" shapeId="0">
      <text>
        <r>
          <rPr>
            <b/>
            <sz val="10"/>
            <color indexed="81"/>
            <rFont val="Tahoma"/>
          </rPr>
          <t>Marco:
Andamento del trend depurato dal PIL</t>
        </r>
        <r>
          <rPr>
            <sz val="10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<sst xmlns="http://schemas.openxmlformats.org/spreadsheetml/2006/main" count="46" uniqueCount="27">
  <si>
    <t>y(INVESTIMENTI)</t>
  </si>
  <si>
    <t>X=</t>
  </si>
  <si>
    <t>15 x 3</t>
  </si>
  <si>
    <t>Anni</t>
  </si>
  <si>
    <t>Intercetta</t>
  </si>
  <si>
    <t>Residui (e_i)</t>
  </si>
  <si>
    <t>Output con la funzione regr.lin</t>
  </si>
  <si>
    <t>n=</t>
  </si>
  <si>
    <t>k=</t>
  </si>
  <si>
    <t>(num. osservazioni)</t>
  </si>
  <si>
    <t>(num. variabili)</t>
  </si>
  <si>
    <t>Step 0 Calcolo delle statistiche utilizzando la funzione regr.lin</t>
  </si>
  <si>
    <t>Valori teorici (y_i cappello)</t>
  </si>
  <si>
    <t>PIL (X1)</t>
  </si>
  <si>
    <t>TREND (X2)</t>
  </si>
  <si>
    <t>X1 =PIL X2= TREND</t>
  </si>
  <si>
    <t>Regressione y=INVESTIMENTI x=trend</t>
  </si>
  <si>
    <t>Regressione y=PIL x=trend</t>
  </si>
  <si>
    <t>Residui della prima regressione (residui di INPUT)</t>
  </si>
  <si>
    <t>Residui della seconda regressione (residui di OUTPUT)</t>
  </si>
  <si>
    <t>Regressione y= residui di input X= residui di output</t>
  </si>
  <si>
    <t>4) Mostrare che l'indice di determinazione della regressione lineare multipla può essere ottenuto come il quadrato del coefficiente di correlazione lineare tra la serie dei valori osservati e la serie dei valori teorici</t>
  </si>
  <si>
    <t>Regressione y=INVESTIMENTI x=PIL</t>
  </si>
  <si>
    <t>Regressione y=trend x=PIL</t>
  </si>
  <si>
    <t>Correlazione parziale tra Investimenti e PIL (Y, X1) al netto del trend</t>
  </si>
  <si>
    <t>Correlazione parziale tra Investimenti e trend (Y, X2) al netto del PIL</t>
  </si>
  <si>
    <t>Y=investimenti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</si>
</sst>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7" formatCode="0.00000"/>
    <numFmt numFmtId="170" formatCode="0.00000000"/>
    <numFmt numFmtId="185" formatCode="#,##0.0000"/>
  </numFmts>
  <fonts count="7" x14ac:knownFonts="1">
    <font>
      <sz val="10"/>
      <name val="Arial"/>
    </font>
    <font>
      <b/>
      <sz val="16"/>
      <name val="Arial"/>
      <family val="2"/>
    </font>
    <font>
      <sz val="8"/>
      <name val="Arial"/>
    </font>
    <font>
      <sz val="12"/>
      <name val="Arial"/>
    </font>
    <font>
      <b/>
      <sz val="10"/>
      <color indexed="81"/>
      <name val="Tahoma"/>
    </font>
    <font>
      <sz val="10"/>
      <color indexed="81"/>
      <name val="Tahoma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NumberFormat="1"/>
    <xf numFmtId="18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167" fontId="6" fillId="0" borderId="1" xfId="0" applyNumberFormat="1" applyFont="1" applyBorder="1"/>
    <xf numFmtId="167" fontId="6" fillId="0" borderId="0" xfId="0" applyNumberFormat="1" applyFont="1"/>
    <xf numFmtId="170" fontId="6" fillId="0" borderId="0" xfId="0" applyNumberFormat="1" applyFont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20401854714065"/>
          <c:y val="3.3333333333333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282843894899536"/>
          <c:y val="0.18787934386642952"/>
          <c:w val="0.86553323029366303"/>
          <c:h val="0.67575957551957722"/>
        </c:manualLayout>
      </c:layout>
      <c:lineChart>
        <c:grouping val="standard"/>
        <c:varyColors val="0"/>
        <c:ser>
          <c:idx val="1"/>
          <c:order val="0"/>
          <c:tx>
            <c:strRef>
              <c:f>Dati1!$J$1</c:f>
              <c:strCache>
                <c:ptCount val="1"/>
                <c:pt idx="0">
                  <c:v>Residui (e_i)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Dati1!$C$2:$C$16</c:f>
              <c:numCache>
                <c:formatCode>General</c:formatCode>
                <c:ptCount val="15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</c:numCache>
            </c:numRef>
          </c:cat>
          <c:val>
            <c:numRef>
              <c:f>Dati1!$J$2:$J$16</c:f>
              <c:numCache>
                <c:formatCode>#,##0.0000</c:formatCode>
                <c:ptCount val="15"/>
                <c:pt idx="0">
                  <c:v>0.46483666887664299</c:v>
                </c:pt>
                <c:pt idx="1">
                  <c:v>2.7798155545515328</c:v>
                </c:pt>
                <c:pt idx="2">
                  <c:v>5.1545382590477118</c:v>
                </c:pt>
                <c:pt idx="3">
                  <c:v>-0.61001496206404227</c:v>
                </c:pt>
                <c:pt idx="4">
                  <c:v>-3.8039711232342484</c:v>
                </c:pt>
                <c:pt idx="5">
                  <c:v>-4.1390782253748171</c:v>
                </c:pt>
                <c:pt idx="6">
                  <c:v>-4.8402056864443921</c:v>
                </c:pt>
                <c:pt idx="7">
                  <c:v>-3.9399103405626192</c:v>
                </c:pt>
                <c:pt idx="8">
                  <c:v>0.55389792181722441</c:v>
                </c:pt>
                <c:pt idx="9">
                  <c:v>5.9750407268469985</c:v>
                </c:pt>
                <c:pt idx="10">
                  <c:v>8.9025229953260236</c:v>
                </c:pt>
                <c:pt idx="11">
                  <c:v>-2.6769641057357774</c:v>
                </c:pt>
                <c:pt idx="12">
                  <c:v>-6.8784757473804063</c:v>
                </c:pt>
                <c:pt idx="13">
                  <c:v>-3.2180162975754172</c:v>
                </c:pt>
                <c:pt idx="14">
                  <c:v>6.275984361905472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1-4F48-A1B9-75BAEF8AE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310816"/>
        <c:axId val="1"/>
      </c:lineChart>
      <c:catAx>
        <c:axId val="8323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3231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20401854714065"/>
          <c:y val="3.3333333333333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282843894899536"/>
          <c:y val="0.18787934386642952"/>
          <c:w val="0.86553323029366303"/>
          <c:h val="0.67575957551957722"/>
        </c:manualLayout>
      </c:layout>
      <c:lineChart>
        <c:grouping val="standard"/>
        <c:varyColors val="0"/>
        <c:ser>
          <c:idx val="1"/>
          <c:order val="0"/>
          <c:tx>
            <c:strRef>
              <c:f>Dati2!$J$1</c:f>
              <c:strCache>
                <c:ptCount val="1"/>
                <c:pt idx="0">
                  <c:v>Residui (e_i)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Dati2!$C$2:$C$16</c:f>
              <c:numCache>
                <c:formatCode>General</c:formatCode>
                <c:ptCount val="15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</c:numCache>
            </c:numRef>
          </c:cat>
          <c:val>
            <c:numRef>
              <c:f>Dati2!$J$2:$J$16</c:f>
              <c:numCache>
                <c:formatCode>#,##0.0000</c:formatCode>
                <c:ptCount val="15"/>
                <c:pt idx="0">
                  <c:v>0.46483666887664299</c:v>
                </c:pt>
                <c:pt idx="1">
                  <c:v>2.7798155545515328</c:v>
                </c:pt>
                <c:pt idx="2">
                  <c:v>5.1545382590477118</c:v>
                </c:pt>
                <c:pt idx="3">
                  <c:v>-0.61001496206404227</c:v>
                </c:pt>
                <c:pt idx="4">
                  <c:v>-3.8039711232342484</c:v>
                </c:pt>
                <c:pt idx="5">
                  <c:v>-4.1390782253748171</c:v>
                </c:pt>
                <c:pt idx="6">
                  <c:v>-4.8402056864443921</c:v>
                </c:pt>
                <c:pt idx="7">
                  <c:v>-3.9399103405626192</c:v>
                </c:pt>
                <c:pt idx="8">
                  <c:v>0.55389792181722441</c:v>
                </c:pt>
                <c:pt idx="9">
                  <c:v>5.9750407268469985</c:v>
                </c:pt>
                <c:pt idx="10">
                  <c:v>8.9025229953260236</c:v>
                </c:pt>
                <c:pt idx="11">
                  <c:v>-2.6769641057357774</c:v>
                </c:pt>
                <c:pt idx="12">
                  <c:v>-6.8784757473804063</c:v>
                </c:pt>
                <c:pt idx="13">
                  <c:v>-3.2180162975754172</c:v>
                </c:pt>
                <c:pt idx="14">
                  <c:v>6.275984361905472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0-4C87-ACA0-1254D64D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309568"/>
        <c:axId val="1"/>
      </c:lineChart>
      <c:catAx>
        <c:axId val="83230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3230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283845</xdr:colOff>
      <xdr:row>30</xdr:row>
      <xdr:rowOff>76200</xdr:rowOff>
    </xdr:from>
    <xdr:to>
      <xdr:col>11</xdr:col>
      <xdr:colOff>19066</xdr:colOff>
      <xdr:row>44</xdr:row>
      <xdr:rowOff>28575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8134350" y="5686425"/>
          <a:ext cx="2581275" cy="2219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Conclusione: la stima del coefficiente di regressione parziale del PIL (0.625) si può ottenere come segue 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1) regressione degli investimenti su tutte le variabili eccetto il Pil e calcolo dei residui di questa regressione (residui di input)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2) regresione del Pil su tutte le altre variabili esplicative e calcolo dei residui di questa regressione (residui di output)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3) Calcolo del coeff. di regressione semplice tra i residui di input (var. dipendente) ed i residui di output (variabilie esplicativa)</a:t>
          </a:r>
        </a:p>
      </xdr:txBody>
    </xdr:sp>
    <xdr:clientData/>
  </xdr:twoCellAnchor>
  <xdr:twoCellAnchor>
    <xdr:from>
      <xdr:col>3</xdr:col>
      <xdr:colOff>7620</xdr:colOff>
      <xdr:row>21</xdr:row>
      <xdr:rowOff>121920</xdr:rowOff>
    </xdr:from>
    <xdr:to>
      <xdr:col>8</xdr:col>
      <xdr:colOff>274320</xdr:colOff>
      <xdr:row>34</xdr:row>
      <xdr:rowOff>106680</xdr:rowOff>
    </xdr:to>
    <xdr:sp macro="" textlink="">
      <xdr:nvSpPr>
        <xdr:cNvPr id="1047" name="Line 16"/>
        <xdr:cNvSpPr>
          <a:spLocks noChangeShapeType="1"/>
        </xdr:cNvSpPr>
      </xdr:nvSpPr>
      <xdr:spPr bwMode="auto">
        <a:xfrm flipH="1" flipV="1">
          <a:off x="2301240" y="4191000"/>
          <a:ext cx="6042660" cy="23317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</xdr:colOff>
      <xdr:row>34</xdr:row>
      <xdr:rowOff>121920</xdr:rowOff>
    </xdr:from>
    <xdr:to>
      <xdr:col>8</xdr:col>
      <xdr:colOff>266700</xdr:colOff>
      <xdr:row>55</xdr:row>
      <xdr:rowOff>30480</xdr:rowOff>
    </xdr:to>
    <xdr:sp macro="" textlink="">
      <xdr:nvSpPr>
        <xdr:cNvPr id="1048" name="Line 17"/>
        <xdr:cNvSpPr>
          <a:spLocks noChangeShapeType="1"/>
        </xdr:cNvSpPr>
      </xdr:nvSpPr>
      <xdr:spPr bwMode="auto">
        <a:xfrm flipH="1">
          <a:off x="1028700" y="6537960"/>
          <a:ext cx="7307580" cy="342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220980</xdr:colOff>
      <xdr:row>0</xdr:row>
      <xdr:rowOff>342900</xdr:rowOff>
    </xdr:from>
    <xdr:to>
      <xdr:col>24</xdr:col>
      <xdr:colOff>297180</xdr:colOff>
      <xdr:row>18</xdr:row>
      <xdr:rowOff>45720</xdr:rowOff>
    </xdr:to>
    <xdr:graphicFrame macro="">
      <xdr:nvGraphicFramePr>
        <xdr:cNvPr id="104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746760</xdr:colOff>
      <xdr:row>23</xdr:row>
      <xdr:rowOff>99060</xdr:rowOff>
    </xdr:from>
    <xdr:to>
      <xdr:col>10</xdr:col>
      <xdr:colOff>411480</xdr:colOff>
      <xdr:row>27</xdr:row>
      <xdr:rowOff>7620</xdr:rowOff>
    </xdr:to>
    <xdr:sp macro="" textlink="">
      <xdr:nvSpPr>
        <xdr:cNvPr id="1050" name="Line 21"/>
        <xdr:cNvSpPr>
          <a:spLocks noChangeShapeType="1"/>
        </xdr:cNvSpPr>
      </xdr:nvSpPr>
      <xdr:spPr bwMode="auto">
        <a:xfrm flipH="1" flipV="1">
          <a:off x="1356360" y="4587240"/>
          <a:ext cx="9585960" cy="6629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731520</xdr:colOff>
          <xdr:row>26</xdr:row>
          <xdr:rowOff>0</xdr:rowOff>
        </xdr:from>
        <xdr:to>
          <xdr:col>5</xdr:col>
          <xdr:colOff>495300</xdr:colOff>
          <xdr:row>26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26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480060</xdr:colOff>
          <xdr:row>26</xdr:row>
          <xdr:rowOff>0</xdr:rowOff>
        </xdr:from>
        <xdr:to>
          <xdr:col>7</xdr:col>
          <xdr:colOff>891540</xdr:colOff>
          <xdr:row>26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283845</xdr:colOff>
      <xdr:row>30</xdr:row>
      <xdr:rowOff>76200</xdr:rowOff>
    </xdr:from>
    <xdr:to>
      <xdr:col>11</xdr:col>
      <xdr:colOff>19066</xdr:colOff>
      <xdr:row>44</xdr:row>
      <xdr:rowOff>28575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8667750" y="5686425"/>
          <a:ext cx="2581275" cy="2219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Conclusione: la stima del coefficiente di regressione parziale del trend (-12.522) si può ottenere come segue 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1) regressione degli investimenti su tutte le variabili eccetto il trend e calcolo dei residui di questa regressione (residui di input)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2) regresione del trend su tutte le altre variabili esplicative e calcolo dei residui di questa regressione (residui di output)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3) Calcolo del coeff. di regressione semplice tra i residui di input (var. dipendente) ed i residui di output (variabilie esplicativa)</a:t>
          </a:r>
        </a:p>
      </xdr:txBody>
    </xdr:sp>
    <xdr:clientData/>
  </xdr:twoCellAnchor>
  <xdr:twoCellAnchor>
    <xdr:from>
      <xdr:col>1</xdr:col>
      <xdr:colOff>1158240</xdr:colOff>
      <xdr:row>21</xdr:row>
      <xdr:rowOff>198120</xdr:rowOff>
    </xdr:from>
    <xdr:to>
      <xdr:col>8</xdr:col>
      <xdr:colOff>274320</xdr:colOff>
      <xdr:row>34</xdr:row>
      <xdr:rowOff>106680</xdr:rowOff>
    </xdr:to>
    <xdr:sp macro="" textlink="">
      <xdr:nvSpPr>
        <xdr:cNvPr id="3084" name="Line 5"/>
        <xdr:cNvSpPr>
          <a:spLocks noChangeShapeType="1"/>
        </xdr:cNvSpPr>
      </xdr:nvSpPr>
      <xdr:spPr bwMode="auto">
        <a:xfrm flipH="1" flipV="1">
          <a:off x="1767840" y="4267200"/>
          <a:ext cx="7124700" cy="2255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</xdr:colOff>
      <xdr:row>34</xdr:row>
      <xdr:rowOff>121920</xdr:rowOff>
    </xdr:from>
    <xdr:to>
      <xdr:col>8</xdr:col>
      <xdr:colOff>266700</xdr:colOff>
      <xdr:row>55</xdr:row>
      <xdr:rowOff>30480</xdr:rowOff>
    </xdr:to>
    <xdr:sp macro="" textlink="">
      <xdr:nvSpPr>
        <xdr:cNvPr id="3085" name="Line 6"/>
        <xdr:cNvSpPr>
          <a:spLocks noChangeShapeType="1"/>
        </xdr:cNvSpPr>
      </xdr:nvSpPr>
      <xdr:spPr bwMode="auto">
        <a:xfrm flipH="1">
          <a:off x="1028700" y="6537960"/>
          <a:ext cx="7856220" cy="342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220980</xdr:colOff>
      <xdr:row>0</xdr:row>
      <xdr:rowOff>342900</xdr:rowOff>
    </xdr:from>
    <xdr:to>
      <xdr:col>24</xdr:col>
      <xdr:colOff>297180</xdr:colOff>
      <xdr:row>18</xdr:row>
      <xdr:rowOff>45720</xdr:rowOff>
    </xdr:to>
    <xdr:graphicFrame macro="">
      <xdr:nvGraphicFramePr>
        <xdr:cNvPr id="308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746760</xdr:colOff>
      <xdr:row>23</xdr:row>
      <xdr:rowOff>99060</xdr:rowOff>
    </xdr:from>
    <xdr:to>
      <xdr:col>10</xdr:col>
      <xdr:colOff>411480</xdr:colOff>
      <xdr:row>27</xdr:row>
      <xdr:rowOff>7620</xdr:rowOff>
    </xdr:to>
    <xdr:sp macro="" textlink="">
      <xdr:nvSpPr>
        <xdr:cNvPr id="3087" name="Line 10"/>
        <xdr:cNvSpPr>
          <a:spLocks noChangeShapeType="1"/>
        </xdr:cNvSpPr>
      </xdr:nvSpPr>
      <xdr:spPr bwMode="auto">
        <a:xfrm flipH="1" flipV="1">
          <a:off x="1356360" y="4587240"/>
          <a:ext cx="10134600" cy="6629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731520</xdr:colOff>
          <xdr:row>26</xdr:row>
          <xdr:rowOff>0</xdr:rowOff>
        </xdr:from>
        <xdr:to>
          <xdr:col>5</xdr:col>
          <xdr:colOff>495300</xdr:colOff>
          <xdr:row>26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26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480060</xdr:colOff>
          <xdr:row>26</xdr:row>
          <xdr:rowOff>0</xdr:rowOff>
        </xdr:from>
        <xdr:to>
          <xdr:col>7</xdr:col>
          <xdr:colOff>891540</xdr:colOff>
          <xdr:row>26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66675</xdr:rowOff>
    </xdr:from>
    <xdr:to>
      <xdr:col>13</xdr:col>
      <xdr:colOff>447675</xdr:colOff>
      <xdr:row>18</xdr:row>
      <xdr:rowOff>131458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61975" y="1009650"/>
          <a:ext cx="781050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1) Stimare i parametri del modello di regressione lineare multiplo utilizzando la funzione REGR.LIN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2) Verificare che il coefficiente di regressione parziale multiplo del PIL può essere ottenuto come coeff. di regressione semplice tra due serie di residui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3) Calcolare il coeff. di correlazione lineare parziale tra Investimenti e PIL al netto del trend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4) Rappresentare graficamente i residui della regressione lineare multipla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5) Mostrare che l'indice di determinazione della regressione lineare multipla può essere ottenuto come il quadrato del coefficiente di correlazione lineare tra la serie dei valori osservati e la serie dei valori teorici</a:t>
          </a:r>
        </a:p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6) Ripetere i punti 2) 3) e 4) verificando il coefficiente di regressione parziale multiplo del trend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0" Type="http://schemas.openxmlformats.org/officeDocument/2006/relationships/comments" Target="../comments2.xml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N60"/>
  <sheetViews>
    <sheetView topLeftCell="A33" workbookViewId="0">
      <selection activeCell="F57" sqref="F57"/>
    </sheetView>
  </sheetViews>
  <sheetFormatPr defaultRowHeight="13.2" x14ac:dyDescent="0.25"/>
  <cols>
    <col min="2" max="2" width="11.44140625" bestFit="1" customWidth="1"/>
    <col min="3" max="3" width="13.109375" bestFit="1" customWidth="1"/>
    <col min="4" max="4" width="25.6640625" bestFit="1" customWidth="1"/>
    <col min="5" max="5" width="13" bestFit="1" customWidth="1"/>
    <col min="6" max="6" width="13.33203125" customWidth="1"/>
    <col min="7" max="7" width="12.88671875" customWidth="1"/>
    <col min="8" max="8" width="19.33203125" customWidth="1"/>
    <col min="9" max="9" width="22.33203125" customWidth="1"/>
    <col min="10" max="10" width="13.5546875" customWidth="1"/>
    <col min="11" max="11" width="6.6640625" customWidth="1"/>
    <col min="13" max="24" width="6.33203125" customWidth="1"/>
  </cols>
  <sheetData>
    <row r="1" spans="3:10" s="14" customFormat="1" ht="46.5" customHeight="1" x14ac:dyDescent="0.25">
      <c r="C1" s="14" t="s">
        <v>3</v>
      </c>
      <c r="E1" s="14" t="s">
        <v>4</v>
      </c>
      <c r="F1" s="14" t="s">
        <v>13</v>
      </c>
      <c r="G1" s="14" t="s">
        <v>14</v>
      </c>
      <c r="H1" s="14" t="s">
        <v>0</v>
      </c>
      <c r="I1" s="14" t="s">
        <v>12</v>
      </c>
      <c r="J1" s="14" t="s">
        <v>5</v>
      </c>
    </row>
    <row r="2" spans="3:10" x14ac:dyDescent="0.25">
      <c r="C2">
        <v>1982</v>
      </c>
      <c r="E2">
        <v>1</v>
      </c>
      <c r="F2">
        <v>1060.8589999999999</v>
      </c>
      <c r="G2">
        <v>1</v>
      </c>
      <c r="H2" s="1">
        <v>209.952</v>
      </c>
      <c r="I2">
        <f>E2*D$22+F2*C$22+G2*B$22</f>
        <v>209.48716333112336</v>
      </c>
      <c r="J2" s="4">
        <f>H2-I2</f>
        <v>0.46483666887664299</v>
      </c>
    </row>
    <row r="3" spans="3:10" x14ac:dyDescent="0.25">
      <c r="C3">
        <v>1983</v>
      </c>
      <c r="E3">
        <v>1</v>
      </c>
      <c r="F3">
        <v>1073.7829999999999</v>
      </c>
      <c r="G3">
        <v>2</v>
      </c>
      <c r="H3" s="1">
        <v>207.82499999999999</v>
      </c>
      <c r="I3">
        <f t="shared" ref="I3:I16" si="0">E3*D$22+F3*C$22+G3*B$22</f>
        <v>205.04518444544846</v>
      </c>
      <c r="J3" s="4">
        <f t="shared" ref="J3:J16" si="1">H3-I3</f>
        <v>2.7798155545515328</v>
      </c>
    </row>
    <row r="4" spans="3:10" x14ac:dyDescent="0.25">
      <c r="C4">
        <v>1984</v>
      </c>
      <c r="E4">
        <v>1</v>
      </c>
      <c r="F4">
        <v>1101.366</v>
      </c>
      <c r="G4">
        <v>3</v>
      </c>
      <c r="H4" s="1">
        <v>214.923</v>
      </c>
      <c r="I4">
        <f t="shared" si="0"/>
        <v>209.76846174095229</v>
      </c>
      <c r="J4" s="4">
        <f t="shared" si="1"/>
        <v>5.1545382590477118</v>
      </c>
    </row>
    <row r="5" spans="3:10" x14ac:dyDescent="0.25">
      <c r="C5">
        <v>1985</v>
      </c>
      <c r="E5">
        <v>1</v>
      </c>
      <c r="F5">
        <v>1132.3130000000001</v>
      </c>
      <c r="G5">
        <v>4</v>
      </c>
      <c r="H5" s="1">
        <v>215.98500000000001</v>
      </c>
      <c r="I5">
        <f t="shared" si="0"/>
        <v>216.59501496206406</v>
      </c>
      <c r="J5" s="4">
        <f t="shared" si="1"/>
        <v>-0.61001496206404227</v>
      </c>
    </row>
    <row r="6" spans="3:10" x14ac:dyDescent="0.25">
      <c r="C6">
        <v>1986</v>
      </c>
      <c r="E6">
        <v>1</v>
      </c>
      <c r="F6">
        <v>1164.4649999999999</v>
      </c>
      <c r="G6">
        <v>5</v>
      </c>
      <c r="H6" s="1">
        <v>220.37100000000001</v>
      </c>
      <c r="I6">
        <f t="shared" si="0"/>
        <v>224.17497112323426</v>
      </c>
      <c r="J6" s="4">
        <f t="shared" si="1"/>
        <v>-3.8039711232342484</v>
      </c>
    </row>
    <row r="7" spans="3:10" x14ac:dyDescent="0.25">
      <c r="C7">
        <v>1987</v>
      </c>
      <c r="E7">
        <v>1</v>
      </c>
      <c r="F7">
        <v>1200.5229999999999</v>
      </c>
      <c r="G7">
        <v>6</v>
      </c>
      <c r="H7" s="1">
        <v>230.05799999999999</v>
      </c>
      <c r="I7">
        <f t="shared" si="0"/>
        <v>234.19707822537481</v>
      </c>
      <c r="J7" s="4">
        <f t="shared" si="1"/>
        <v>-4.1390782253748171</v>
      </c>
    </row>
    <row r="8" spans="3:10" x14ac:dyDescent="0.25">
      <c r="C8">
        <v>1988</v>
      </c>
      <c r="E8">
        <v>1</v>
      </c>
      <c r="F8">
        <v>1246.9659999999999</v>
      </c>
      <c r="G8">
        <v>7</v>
      </c>
      <c r="H8" s="1">
        <v>245.87200000000001</v>
      </c>
      <c r="I8">
        <f t="shared" si="0"/>
        <v>250.71220568644441</v>
      </c>
      <c r="J8" s="4">
        <f t="shared" si="1"/>
        <v>-4.8402056864443921</v>
      </c>
    </row>
    <row r="9" spans="3:10" x14ac:dyDescent="0.25">
      <c r="C9">
        <v>1989</v>
      </c>
      <c r="E9">
        <v>1</v>
      </c>
      <c r="F9">
        <v>1282.905</v>
      </c>
      <c r="G9">
        <v>8</v>
      </c>
      <c r="H9" s="1">
        <v>256.72000000000003</v>
      </c>
      <c r="I9">
        <f t="shared" si="0"/>
        <v>260.65991034056265</v>
      </c>
      <c r="J9" s="4">
        <f t="shared" si="1"/>
        <v>-3.9399103405626192</v>
      </c>
    </row>
    <row r="10" spans="3:10" ht="21" x14ac:dyDescent="0.4">
      <c r="C10">
        <v>1990</v>
      </c>
      <c r="D10" s="2" t="s">
        <v>1</v>
      </c>
      <c r="E10">
        <v>1</v>
      </c>
      <c r="F10">
        <v>1310.6590000000001</v>
      </c>
      <c r="G10">
        <v>9</v>
      </c>
      <c r="H10" s="1">
        <v>266.04399999999998</v>
      </c>
      <c r="I10">
        <f t="shared" si="0"/>
        <v>265.49010207818276</v>
      </c>
      <c r="J10" s="4">
        <f t="shared" si="1"/>
        <v>0.55389792181722441</v>
      </c>
    </row>
    <row r="11" spans="3:10" x14ac:dyDescent="0.25">
      <c r="C11">
        <v>1991</v>
      </c>
      <c r="D11" s="11" t="s">
        <v>2</v>
      </c>
      <c r="E11">
        <v>1</v>
      </c>
      <c r="F11">
        <v>1325.5820000000001</v>
      </c>
      <c r="G11">
        <v>10</v>
      </c>
      <c r="H11" s="1">
        <v>268.27300000000002</v>
      </c>
      <c r="I11">
        <f t="shared" si="0"/>
        <v>262.29795927315303</v>
      </c>
      <c r="J11" s="4">
        <f t="shared" si="1"/>
        <v>5.9750407268469985</v>
      </c>
    </row>
    <row r="12" spans="3:10" x14ac:dyDescent="0.25">
      <c r="C12">
        <v>1992</v>
      </c>
      <c r="E12">
        <v>1</v>
      </c>
      <c r="F12">
        <v>1333.0719999999999</v>
      </c>
      <c r="G12">
        <v>11</v>
      </c>
      <c r="H12" s="1">
        <v>263.36099999999999</v>
      </c>
      <c r="I12">
        <f t="shared" si="0"/>
        <v>254.45847700467397</v>
      </c>
      <c r="J12" s="4">
        <f t="shared" si="1"/>
        <v>8.9025229953260236</v>
      </c>
    </row>
    <row r="13" spans="3:10" x14ac:dyDescent="0.25">
      <c r="C13">
        <v>1993</v>
      </c>
      <c r="E13">
        <v>1</v>
      </c>
      <c r="F13">
        <v>1317.6679999999999</v>
      </c>
      <c r="G13">
        <v>12</v>
      </c>
      <c r="H13" s="1">
        <v>229.62799999999999</v>
      </c>
      <c r="I13">
        <f t="shared" si="0"/>
        <v>232.30496410573576</v>
      </c>
      <c r="J13" s="4">
        <f t="shared" si="1"/>
        <v>-2.6769641057357774</v>
      </c>
    </row>
    <row r="14" spans="3:10" x14ac:dyDescent="0.25">
      <c r="C14">
        <v>1994</v>
      </c>
      <c r="E14">
        <v>1</v>
      </c>
      <c r="F14">
        <v>1346.2670000000001</v>
      </c>
      <c r="G14">
        <v>13</v>
      </c>
      <c r="H14" s="1">
        <v>230.785</v>
      </c>
      <c r="I14">
        <f t="shared" si="0"/>
        <v>237.6634757473804</v>
      </c>
      <c r="J14" s="4">
        <f t="shared" si="1"/>
        <v>-6.8784757473804063</v>
      </c>
    </row>
    <row r="15" spans="3:10" x14ac:dyDescent="0.25">
      <c r="C15">
        <v>1995</v>
      </c>
      <c r="E15">
        <v>1</v>
      </c>
      <c r="F15">
        <v>1385.83</v>
      </c>
      <c r="G15">
        <v>14</v>
      </c>
      <c r="H15" s="1">
        <v>246.65899999999999</v>
      </c>
      <c r="I15">
        <f t="shared" si="0"/>
        <v>249.87701629757541</v>
      </c>
      <c r="J15" s="4">
        <f t="shared" si="1"/>
        <v>-3.2180162975754172</v>
      </c>
    </row>
    <row r="16" spans="3:10" x14ac:dyDescent="0.25">
      <c r="C16">
        <v>1996</v>
      </c>
      <c r="E16">
        <v>1</v>
      </c>
      <c r="F16">
        <v>1395.4079999999999</v>
      </c>
      <c r="G16">
        <v>15</v>
      </c>
      <c r="H16" s="1">
        <v>249.619</v>
      </c>
      <c r="I16">
        <f t="shared" si="0"/>
        <v>243.34301563809453</v>
      </c>
      <c r="J16" s="4">
        <f t="shared" si="1"/>
        <v>6.275984361905472</v>
      </c>
    </row>
    <row r="17" spans="1:14" x14ac:dyDescent="0.25">
      <c r="I17">
        <f>SUM(I2:I16)</f>
        <v>3556.0749999999998</v>
      </c>
      <c r="J17" s="1">
        <f>SUM(J2:J16)</f>
        <v>-1.1368683772161603E-13</v>
      </c>
    </row>
    <row r="18" spans="1:14" x14ac:dyDescent="0.25">
      <c r="D18" s="18"/>
      <c r="E18" s="18"/>
      <c r="F18" s="3"/>
      <c r="G18" s="3"/>
    </row>
    <row r="19" spans="1:14" x14ac:dyDescent="0.25">
      <c r="D19" s="18"/>
      <c r="E19" s="18"/>
      <c r="F19" s="3"/>
      <c r="G19" s="3"/>
    </row>
    <row r="20" spans="1:14" x14ac:dyDescent="0.25">
      <c r="D20" s="18"/>
      <c r="E20" s="18"/>
      <c r="F20" s="3"/>
      <c r="G20" s="3"/>
    </row>
    <row r="21" spans="1:14" ht="15.75" customHeight="1" thickBot="1" x14ac:dyDescent="0.3">
      <c r="A21" s="13" t="s">
        <v>11</v>
      </c>
      <c r="K21" s="18" t="s">
        <v>21</v>
      </c>
      <c r="L21" s="18"/>
      <c r="M21" s="18"/>
      <c r="N21" s="18"/>
    </row>
    <row r="22" spans="1:14" ht="20.25" customHeight="1" x14ac:dyDescent="0.3">
      <c r="A22" s="19" t="s">
        <v>6</v>
      </c>
      <c r="B22" s="5">
        <f t="array" ref="B22:D26">LINEST(y,F2:G16,TRUE,TRUE)</f>
        <v>-12.522459879300099</v>
      </c>
      <c r="C22" s="15">
        <v>0.62523065565036073</v>
      </c>
      <c r="D22" s="6">
        <v>-441.27194491216255</v>
      </c>
      <c r="K22" s="18"/>
      <c r="L22" s="18"/>
      <c r="M22" s="18"/>
      <c r="N22" s="18"/>
    </row>
    <row r="23" spans="1:14" x14ac:dyDescent="0.25">
      <c r="A23" s="20"/>
      <c r="B23" s="7">
        <v>1.4850315275503256</v>
      </c>
      <c r="C23" s="7">
        <v>5.8086925422885974E-2</v>
      </c>
      <c r="D23" s="8">
        <v>60.777490138218845</v>
      </c>
      <c r="F23" t="s">
        <v>9</v>
      </c>
      <c r="G23" t="s">
        <v>7</v>
      </c>
      <c r="H23">
        <v>15</v>
      </c>
      <c r="K23" s="18"/>
      <c r="L23" s="18"/>
      <c r="M23" s="18"/>
      <c r="N23" s="18"/>
    </row>
    <row r="24" spans="1:14" x14ac:dyDescent="0.25">
      <c r="A24" s="20"/>
      <c r="B24" s="7">
        <v>0.94730394571551346</v>
      </c>
      <c r="C24" s="7">
        <v>5.2035523468391576</v>
      </c>
      <c r="D24" s="8" t="e">
        <v>#N/A</v>
      </c>
      <c r="F24" t="s">
        <v>10</v>
      </c>
      <c r="G24" t="s">
        <v>8</v>
      </c>
      <c r="H24">
        <v>3</v>
      </c>
      <c r="K24" s="18"/>
      <c r="L24" s="18"/>
      <c r="M24" s="18"/>
      <c r="N24" s="18"/>
    </row>
    <row r="25" spans="1:14" x14ac:dyDescent="0.25">
      <c r="A25" s="20"/>
      <c r="B25" s="7">
        <v>107.86051729050166</v>
      </c>
      <c r="C25" s="7">
        <v>12</v>
      </c>
      <c r="D25" s="8" t="e">
        <v>#N/A</v>
      </c>
      <c r="K25" s="18"/>
      <c r="L25" s="18"/>
      <c r="M25" s="18"/>
      <c r="N25" s="18"/>
    </row>
    <row r="26" spans="1:14" ht="20.25" customHeight="1" thickBot="1" x14ac:dyDescent="0.3">
      <c r="A26" s="21"/>
      <c r="B26" s="9">
        <v>5841.0691830177911</v>
      </c>
      <c r="C26" s="9">
        <v>324.9234843155437</v>
      </c>
      <c r="D26" s="10" t="e">
        <v>#N/A</v>
      </c>
      <c r="K26" s="18"/>
      <c r="L26" s="18"/>
      <c r="M26" s="18"/>
      <c r="N26" s="18"/>
    </row>
    <row r="27" spans="1:14" x14ac:dyDescent="0.25">
      <c r="K27" s="18"/>
      <c r="L27" s="18"/>
      <c r="M27" s="18"/>
      <c r="N27" s="18"/>
    </row>
    <row r="28" spans="1:14" x14ac:dyDescent="0.25">
      <c r="L28">
        <f>CORREL(y,I2:I16)^2</f>
        <v>0.94730394571551291</v>
      </c>
    </row>
    <row r="30" spans="1:14" x14ac:dyDescent="0.25">
      <c r="A30" t="s">
        <v>16</v>
      </c>
      <c r="E30" t="s">
        <v>17</v>
      </c>
    </row>
    <row r="31" spans="1:14" x14ac:dyDescent="0.25">
      <c r="B31">
        <f t="array" ref="B31:C35">LINEST(y,$G2:$G16,1,1)</f>
        <v>3.1075964285714281</v>
      </c>
      <c r="C31">
        <v>212.21089523809525</v>
      </c>
      <c r="E31">
        <f t="array" ref="E31:F35">LINEST(F2:F16,$G2:$G16,1,1)</f>
        <v>24.998864285714294</v>
      </c>
      <c r="F31">
        <v>1045.1868190476191</v>
      </c>
    </row>
    <row r="32" spans="1:14" x14ac:dyDescent="0.25">
      <c r="B32">
        <v>0.97524146203205431</v>
      </c>
      <c r="C32">
        <v>8.8670135050848593</v>
      </c>
      <c r="E32">
        <v>1.4848098721829424</v>
      </c>
      <c r="F32">
        <v>13.500071214872875</v>
      </c>
    </row>
    <row r="33" spans="1:6" x14ac:dyDescent="0.25">
      <c r="B33">
        <v>0.43853499403738283</v>
      </c>
      <c r="C33">
        <v>16.318910950017383</v>
      </c>
      <c r="E33">
        <v>0.95614991126782678</v>
      </c>
      <c r="F33">
        <v>24.845621341172755</v>
      </c>
    </row>
    <row r="34" spans="1:6" x14ac:dyDescent="0.25">
      <c r="B34">
        <v>10.153713698882868</v>
      </c>
      <c r="C34">
        <v>13</v>
      </c>
      <c r="E34">
        <v>283.46462244127156</v>
      </c>
      <c r="F34">
        <v>13</v>
      </c>
    </row>
    <row r="35" spans="1:6" x14ac:dyDescent="0.25">
      <c r="B35">
        <v>2704.0035576035702</v>
      </c>
      <c r="C35">
        <v>3461.9891097297646</v>
      </c>
      <c r="E35">
        <v>174984.10036115718</v>
      </c>
      <c r="F35">
        <v>8024.9636977762084</v>
      </c>
    </row>
    <row r="37" spans="1:6" x14ac:dyDescent="0.25">
      <c r="A37" t="s">
        <v>18</v>
      </c>
      <c r="E37" t="s">
        <v>19</v>
      </c>
    </row>
    <row r="38" spans="1:6" x14ac:dyDescent="0.25">
      <c r="B38">
        <f>H2-C$31-B$31*G2</f>
        <v>-5.3664916666666773</v>
      </c>
      <c r="E38">
        <f>F2-F$31-E$31*G2</f>
        <v>-9.3266833333334809</v>
      </c>
    </row>
    <row r="39" spans="1:6" x14ac:dyDescent="0.25">
      <c r="B39">
        <f t="shared" ref="B39:B52" si="2">H3-C$31-B$31*G3</f>
        <v>-10.601088095238115</v>
      </c>
      <c r="E39">
        <f t="shared" ref="E39:E52" si="3">F3-F$31-E$31*G3</f>
        <v>-21.401547619047797</v>
      </c>
    </row>
    <row r="40" spans="1:6" x14ac:dyDescent="0.25">
      <c r="B40">
        <f t="shared" si="2"/>
        <v>-6.61068452380953</v>
      </c>
      <c r="E40">
        <f t="shared" si="3"/>
        <v>-18.817411904762011</v>
      </c>
    </row>
    <row r="41" spans="1:6" x14ac:dyDescent="0.25">
      <c r="B41">
        <f t="shared" si="2"/>
        <v>-8.6562809523809463</v>
      </c>
      <c r="E41">
        <f t="shared" si="3"/>
        <v>-12.869276190476185</v>
      </c>
    </row>
    <row r="42" spans="1:6" x14ac:dyDescent="0.25">
      <c r="B42">
        <f t="shared" si="2"/>
        <v>-7.3778773809523788</v>
      </c>
      <c r="E42">
        <f t="shared" si="3"/>
        <v>-5.7161404761906596</v>
      </c>
    </row>
    <row r="43" spans="1:6" x14ac:dyDescent="0.25">
      <c r="B43">
        <f t="shared" si="2"/>
        <v>-0.79847380952382352</v>
      </c>
      <c r="E43">
        <f t="shared" si="3"/>
        <v>5.3429952380950283</v>
      </c>
    </row>
    <row r="44" spans="1:6" x14ac:dyDescent="0.25">
      <c r="B44">
        <f t="shared" si="2"/>
        <v>11.907929761904768</v>
      </c>
      <c r="E44">
        <f t="shared" si="3"/>
        <v>26.787130952380721</v>
      </c>
    </row>
    <row r="45" spans="1:6" x14ac:dyDescent="0.25">
      <c r="B45">
        <f t="shared" si="2"/>
        <v>19.648333333333355</v>
      </c>
      <c r="E45">
        <f t="shared" si="3"/>
        <v>37.727266666666509</v>
      </c>
    </row>
    <row r="46" spans="1:6" x14ac:dyDescent="0.25">
      <c r="B46">
        <f t="shared" si="2"/>
        <v>25.864736904761884</v>
      </c>
      <c r="E46">
        <f t="shared" si="3"/>
        <v>40.482402380952351</v>
      </c>
    </row>
    <row r="47" spans="1:6" x14ac:dyDescent="0.25">
      <c r="B47">
        <f t="shared" si="2"/>
        <v>24.986140476190496</v>
      </c>
      <c r="E47">
        <f t="shared" si="3"/>
        <v>30.406538095238062</v>
      </c>
    </row>
    <row r="48" spans="1:6" x14ac:dyDescent="0.25">
      <c r="B48">
        <f>H12-C$31-B$31*G12</f>
        <v>16.966544047619031</v>
      </c>
      <c r="E48">
        <f t="shared" si="3"/>
        <v>12.897673809523553</v>
      </c>
    </row>
    <row r="49" spans="2:6" x14ac:dyDescent="0.25">
      <c r="B49">
        <f t="shared" si="2"/>
        <v>-19.874052380952399</v>
      </c>
      <c r="E49">
        <f t="shared" si="3"/>
        <v>-27.505190476190762</v>
      </c>
    </row>
    <row r="50" spans="2:6" x14ac:dyDescent="0.25">
      <c r="B50">
        <f t="shared" si="2"/>
        <v>-21.824648809523815</v>
      </c>
      <c r="E50">
        <f t="shared" si="3"/>
        <v>-23.905054761904864</v>
      </c>
    </row>
    <row r="51" spans="2:6" x14ac:dyDescent="0.25">
      <c r="B51">
        <f t="shared" si="2"/>
        <v>-9.0582452380952532</v>
      </c>
      <c r="E51">
        <f t="shared" si="3"/>
        <v>-9.3409190476193089</v>
      </c>
    </row>
    <row r="52" spans="2:6" x14ac:dyDescent="0.25">
      <c r="B52">
        <f t="shared" si="2"/>
        <v>-9.2058416666666716</v>
      </c>
      <c r="E52">
        <f t="shared" si="3"/>
        <v>-24.761783333333597</v>
      </c>
    </row>
    <row r="55" spans="2:6" x14ac:dyDescent="0.25">
      <c r="B55" t="s">
        <v>20</v>
      </c>
    </row>
    <row r="56" spans="2:6" ht="17.399999999999999" x14ac:dyDescent="0.3">
      <c r="B56" s="16">
        <f t="array" ref="B56:C60">LINEST(B38:B52,E38:E52,1,1)</f>
        <v>0.6252306556503604</v>
      </c>
      <c r="C56">
        <v>9.6671397663178968E-14</v>
      </c>
      <c r="F56" t="s">
        <v>24</v>
      </c>
    </row>
    <row r="57" spans="2:6" x14ac:dyDescent="0.25">
      <c r="B57">
        <v>5.5808112769083054E-2</v>
      </c>
      <c r="C57">
        <v>1.2908424685224951</v>
      </c>
      <c r="F57">
        <f>CORREL(B38:B52,E38:E52)</f>
        <v>0.95191671605791095</v>
      </c>
    </row>
    <row r="58" spans="2:6" x14ac:dyDescent="0.25">
      <c r="B58">
        <v>0.90614543431047756</v>
      </c>
      <c r="C58">
        <v>4.9994113831648956</v>
      </c>
    </row>
    <row r="59" spans="2:6" x14ac:dyDescent="0.25">
      <c r="B59">
        <v>125.51217470873947</v>
      </c>
      <c r="C59">
        <v>13</v>
      </c>
    </row>
    <row r="60" spans="2:6" x14ac:dyDescent="0.25">
      <c r="B60">
        <v>3137.0656254142204</v>
      </c>
      <c r="C60">
        <v>324.92348431554353</v>
      </c>
    </row>
  </sheetData>
  <mergeCells count="3">
    <mergeCell ref="D18:E20"/>
    <mergeCell ref="A22:A26"/>
    <mergeCell ref="K21:N2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3</xdr:col>
                <xdr:colOff>731520</xdr:colOff>
                <xdr:row>26</xdr:row>
                <xdr:rowOff>0</xdr:rowOff>
              </from>
              <to>
                <xdr:col>5</xdr:col>
                <xdr:colOff>495300</xdr:colOff>
                <xdr:row>26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autoPict="0" r:id="rId7">
            <anchor moveWithCells="1" sizeWithCells="1">
              <from>
                <xdr:col>2</xdr:col>
                <xdr:colOff>60960</xdr:colOff>
                <xdr:row>26</xdr:row>
                <xdr:rowOff>0</xdr:rowOff>
              </from>
              <to>
                <xdr:col>8</xdr:col>
                <xdr:colOff>0</xdr:colOff>
                <xdr:row>26</xdr:row>
                <xdr:rowOff>0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autoPict="0" r:id="rId9">
            <anchor moveWithCells="1" sizeWithCells="1">
              <from>
                <xdr:col>6</xdr:col>
                <xdr:colOff>480060</xdr:colOff>
                <xdr:row>26</xdr:row>
                <xdr:rowOff>0</xdr:rowOff>
              </from>
              <to>
                <xdr:col>7</xdr:col>
                <xdr:colOff>891540</xdr:colOff>
                <xdr:row>26</xdr:row>
                <xdr:rowOff>0</xdr:rowOff>
              </to>
            </anchor>
          </objectPr>
        </oleObject>
      </mc:Choice>
      <mc:Fallback>
        <oleObject progId="Equation.3" shapeId="102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0"/>
  <sheetViews>
    <sheetView topLeftCell="C21" workbookViewId="0">
      <selection activeCell="L28" sqref="L28"/>
    </sheetView>
  </sheetViews>
  <sheetFormatPr defaultRowHeight="13.2" x14ac:dyDescent="0.25"/>
  <cols>
    <col min="2" max="2" width="19.44140625" customWidth="1"/>
    <col min="3" max="3" width="13.109375" bestFit="1" customWidth="1"/>
    <col min="4" max="4" width="25.6640625" bestFit="1" customWidth="1"/>
    <col min="5" max="5" width="13" bestFit="1" customWidth="1"/>
    <col min="6" max="6" width="13.33203125" customWidth="1"/>
    <col min="7" max="7" width="12.88671875" customWidth="1"/>
    <col min="8" max="8" width="19.33203125" customWidth="1"/>
    <col min="9" max="9" width="22.33203125" customWidth="1"/>
    <col min="10" max="10" width="13.5546875" customWidth="1"/>
    <col min="11" max="11" width="6.6640625" customWidth="1"/>
    <col min="13" max="24" width="6.33203125" customWidth="1"/>
  </cols>
  <sheetData>
    <row r="1" spans="3:10" s="14" customFormat="1" ht="46.5" customHeight="1" x14ac:dyDescent="0.25">
      <c r="C1" s="14" t="s">
        <v>3</v>
      </c>
      <c r="E1" s="14" t="s">
        <v>4</v>
      </c>
      <c r="F1" s="14" t="s">
        <v>13</v>
      </c>
      <c r="G1" s="14" t="s">
        <v>14</v>
      </c>
      <c r="H1" s="14" t="s">
        <v>0</v>
      </c>
      <c r="I1" s="14" t="s">
        <v>12</v>
      </c>
      <c r="J1" s="14" t="s">
        <v>5</v>
      </c>
    </row>
    <row r="2" spans="3:10" x14ac:dyDescent="0.25">
      <c r="C2">
        <v>1982</v>
      </c>
      <c r="E2">
        <v>1</v>
      </c>
      <c r="F2">
        <v>1060.8589999999999</v>
      </c>
      <c r="G2">
        <v>1</v>
      </c>
      <c r="H2" s="1">
        <v>209.952</v>
      </c>
      <c r="I2">
        <f t="shared" ref="I2:I16" si="0">E2*D$22+F2*C$22+G2*B$22</f>
        <v>209.48716333112336</v>
      </c>
      <c r="J2" s="4">
        <f t="shared" ref="J2:J16" si="1">H2-I2</f>
        <v>0.46483666887664299</v>
      </c>
    </row>
    <row r="3" spans="3:10" x14ac:dyDescent="0.25">
      <c r="C3">
        <v>1983</v>
      </c>
      <c r="E3">
        <v>1</v>
      </c>
      <c r="F3">
        <v>1073.7829999999999</v>
      </c>
      <c r="G3">
        <v>2</v>
      </c>
      <c r="H3" s="1">
        <v>207.82499999999999</v>
      </c>
      <c r="I3">
        <f t="shared" si="0"/>
        <v>205.04518444544846</v>
      </c>
      <c r="J3" s="4">
        <f t="shared" si="1"/>
        <v>2.7798155545515328</v>
      </c>
    </row>
    <row r="4" spans="3:10" x14ac:dyDescent="0.25">
      <c r="C4">
        <v>1984</v>
      </c>
      <c r="E4">
        <v>1</v>
      </c>
      <c r="F4">
        <v>1101.366</v>
      </c>
      <c r="G4">
        <v>3</v>
      </c>
      <c r="H4" s="1">
        <v>214.923</v>
      </c>
      <c r="I4">
        <f t="shared" si="0"/>
        <v>209.76846174095229</v>
      </c>
      <c r="J4" s="4">
        <f t="shared" si="1"/>
        <v>5.1545382590477118</v>
      </c>
    </row>
    <row r="5" spans="3:10" x14ac:dyDescent="0.25">
      <c r="C5">
        <v>1985</v>
      </c>
      <c r="E5">
        <v>1</v>
      </c>
      <c r="F5">
        <v>1132.3130000000001</v>
      </c>
      <c r="G5">
        <v>4</v>
      </c>
      <c r="H5" s="1">
        <v>215.98500000000001</v>
      </c>
      <c r="I5">
        <f t="shared" si="0"/>
        <v>216.59501496206406</v>
      </c>
      <c r="J5" s="4">
        <f t="shared" si="1"/>
        <v>-0.61001496206404227</v>
      </c>
    </row>
    <row r="6" spans="3:10" x14ac:dyDescent="0.25">
      <c r="C6">
        <v>1986</v>
      </c>
      <c r="E6">
        <v>1</v>
      </c>
      <c r="F6">
        <v>1164.4649999999999</v>
      </c>
      <c r="G6">
        <v>5</v>
      </c>
      <c r="H6" s="1">
        <v>220.37100000000001</v>
      </c>
      <c r="I6">
        <f t="shared" si="0"/>
        <v>224.17497112323426</v>
      </c>
      <c r="J6" s="4">
        <f t="shared" si="1"/>
        <v>-3.8039711232342484</v>
      </c>
    </row>
    <row r="7" spans="3:10" x14ac:dyDescent="0.25">
      <c r="C7">
        <v>1987</v>
      </c>
      <c r="E7">
        <v>1</v>
      </c>
      <c r="F7">
        <v>1200.5229999999999</v>
      </c>
      <c r="G7">
        <v>6</v>
      </c>
      <c r="H7" s="1">
        <v>230.05799999999999</v>
      </c>
      <c r="I7">
        <f t="shared" si="0"/>
        <v>234.19707822537481</v>
      </c>
      <c r="J7" s="4">
        <f t="shared" si="1"/>
        <v>-4.1390782253748171</v>
      </c>
    </row>
    <row r="8" spans="3:10" x14ac:dyDescent="0.25">
      <c r="C8">
        <v>1988</v>
      </c>
      <c r="E8">
        <v>1</v>
      </c>
      <c r="F8">
        <v>1246.9659999999999</v>
      </c>
      <c r="G8">
        <v>7</v>
      </c>
      <c r="H8" s="1">
        <v>245.87200000000001</v>
      </c>
      <c r="I8">
        <f t="shared" si="0"/>
        <v>250.71220568644441</v>
      </c>
      <c r="J8" s="4">
        <f t="shared" si="1"/>
        <v>-4.8402056864443921</v>
      </c>
    </row>
    <row r="9" spans="3:10" x14ac:dyDescent="0.25">
      <c r="C9">
        <v>1989</v>
      </c>
      <c r="E9">
        <v>1</v>
      </c>
      <c r="F9">
        <v>1282.905</v>
      </c>
      <c r="G9">
        <v>8</v>
      </c>
      <c r="H9" s="1">
        <v>256.72000000000003</v>
      </c>
      <c r="I9">
        <f t="shared" si="0"/>
        <v>260.65991034056265</v>
      </c>
      <c r="J9" s="4">
        <f t="shared" si="1"/>
        <v>-3.9399103405626192</v>
      </c>
    </row>
    <row r="10" spans="3:10" ht="21" x14ac:dyDescent="0.4">
      <c r="C10">
        <v>1990</v>
      </c>
      <c r="D10" s="2" t="s">
        <v>1</v>
      </c>
      <c r="E10">
        <v>1</v>
      </c>
      <c r="F10">
        <v>1310.6590000000001</v>
      </c>
      <c r="G10">
        <v>9</v>
      </c>
      <c r="H10" s="1">
        <v>266.04399999999998</v>
      </c>
      <c r="I10">
        <f t="shared" si="0"/>
        <v>265.49010207818276</v>
      </c>
      <c r="J10" s="4">
        <f t="shared" si="1"/>
        <v>0.55389792181722441</v>
      </c>
    </row>
    <row r="11" spans="3:10" x14ac:dyDescent="0.25">
      <c r="C11">
        <v>1991</v>
      </c>
      <c r="D11" s="11" t="s">
        <v>2</v>
      </c>
      <c r="E11">
        <v>1</v>
      </c>
      <c r="F11">
        <v>1325.5820000000001</v>
      </c>
      <c r="G11">
        <v>10</v>
      </c>
      <c r="H11" s="1">
        <v>268.27300000000002</v>
      </c>
      <c r="I11">
        <f t="shared" si="0"/>
        <v>262.29795927315303</v>
      </c>
      <c r="J11" s="4">
        <f t="shared" si="1"/>
        <v>5.9750407268469985</v>
      </c>
    </row>
    <row r="12" spans="3:10" x14ac:dyDescent="0.25">
      <c r="C12">
        <v>1992</v>
      </c>
      <c r="E12">
        <v>1</v>
      </c>
      <c r="F12">
        <v>1333.0719999999999</v>
      </c>
      <c r="G12">
        <v>11</v>
      </c>
      <c r="H12" s="1">
        <v>263.36099999999999</v>
      </c>
      <c r="I12">
        <f t="shared" si="0"/>
        <v>254.45847700467397</v>
      </c>
      <c r="J12" s="4">
        <f t="shared" si="1"/>
        <v>8.9025229953260236</v>
      </c>
    </row>
    <row r="13" spans="3:10" x14ac:dyDescent="0.25">
      <c r="C13">
        <v>1993</v>
      </c>
      <c r="E13">
        <v>1</v>
      </c>
      <c r="F13">
        <v>1317.6679999999999</v>
      </c>
      <c r="G13">
        <v>12</v>
      </c>
      <c r="H13" s="1">
        <v>229.62799999999999</v>
      </c>
      <c r="I13">
        <f t="shared" si="0"/>
        <v>232.30496410573576</v>
      </c>
      <c r="J13" s="4">
        <f t="shared" si="1"/>
        <v>-2.6769641057357774</v>
      </c>
    </row>
    <row r="14" spans="3:10" x14ac:dyDescent="0.25">
      <c r="C14">
        <v>1994</v>
      </c>
      <c r="E14">
        <v>1</v>
      </c>
      <c r="F14">
        <v>1346.2670000000001</v>
      </c>
      <c r="G14">
        <v>13</v>
      </c>
      <c r="H14" s="1">
        <v>230.785</v>
      </c>
      <c r="I14">
        <f t="shared" si="0"/>
        <v>237.6634757473804</v>
      </c>
      <c r="J14" s="4">
        <f t="shared" si="1"/>
        <v>-6.8784757473804063</v>
      </c>
    </row>
    <row r="15" spans="3:10" x14ac:dyDescent="0.25">
      <c r="C15">
        <v>1995</v>
      </c>
      <c r="E15">
        <v>1</v>
      </c>
      <c r="F15">
        <v>1385.83</v>
      </c>
      <c r="G15">
        <v>14</v>
      </c>
      <c r="H15" s="1">
        <v>246.65899999999999</v>
      </c>
      <c r="I15">
        <f t="shared" si="0"/>
        <v>249.87701629757541</v>
      </c>
      <c r="J15" s="4">
        <f t="shared" si="1"/>
        <v>-3.2180162975754172</v>
      </c>
    </row>
    <row r="16" spans="3:10" x14ac:dyDescent="0.25">
      <c r="C16">
        <v>1996</v>
      </c>
      <c r="E16">
        <v>1</v>
      </c>
      <c r="F16">
        <v>1395.4079999999999</v>
      </c>
      <c r="G16">
        <v>15</v>
      </c>
      <c r="H16" s="1">
        <v>249.619</v>
      </c>
      <c r="I16">
        <f t="shared" si="0"/>
        <v>243.34301563809453</v>
      </c>
      <c r="J16" s="4">
        <f t="shared" si="1"/>
        <v>6.275984361905472</v>
      </c>
    </row>
    <row r="17" spans="1:14" x14ac:dyDescent="0.25">
      <c r="I17">
        <f>SUM(I2:I16)</f>
        <v>3556.0749999999998</v>
      </c>
      <c r="J17" s="1">
        <f>SUM(J2:J16)</f>
        <v>-1.1368683772161603E-13</v>
      </c>
    </row>
    <row r="18" spans="1:14" x14ac:dyDescent="0.25">
      <c r="D18" s="18"/>
      <c r="E18" s="18"/>
      <c r="F18" s="3"/>
      <c r="G18" s="3"/>
    </row>
    <row r="19" spans="1:14" x14ac:dyDescent="0.25">
      <c r="D19" s="18"/>
      <c r="E19" s="18"/>
      <c r="F19" s="3"/>
      <c r="G19" s="3"/>
    </row>
    <row r="20" spans="1:14" x14ac:dyDescent="0.25">
      <c r="D20" s="18"/>
      <c r="E20" s="18"/>
      <c r="F20" s="3"/>
      <c r="G20" s="3"/>
    </row>
    <row r="21" spans="1:14" ht="15.75" customHeight="1" thickBot="1" x14ac:dyDescent="0.3">
      <c r="A21" s="13" t="s">
        <v>11</v>
      </c>
      <c r="K21" s="18" t="s">
        <v>21</v>
      </c>
      <c r="L21" s="18"/>
      <c r="M21" s="18"/>
      <c r="N21" s="18"/>
    </row>
    <row r="22" spans="1:14" ht="20.25" customHeight="1" x14ac:dyDescent="0.3">
      <c r="A22" s="19" t="s">
        <v>6</v>
      </c>
      <c r="B22" s="5">
        <f t="array" ref="B22:D26">LINEST(y,F2:G16,TRUE,TRUE)</f>
        <v>-12.522459879300099</v>
      </c>
      <c r="C22" s="15">
        <v>0.62523065565036073</v>
      </c>
      <c r="D22" s="6">
        <v>-441.27194491216255</v>
      </c>
      <c r="K22" s="18"/>
      <c r="L22" s="18"/>
      <c r="M22" s="18"/>
      <c r="N22" s="18"/>
    </row>
    <row r="23" spans="1:14" x14ac:dyDescent="0.25">
      <c r="A23" s="20"/>
      <c r="B23" s="7">
        <v>1.4850315275503256</v>
      </c>
      <c r="C23" s="7">
        <v>5.8086925422885974E-2</v>
      </c>
      <c r="D23" s="8">
        <v>60.777490138218845</v>
      </c>
      <c r="F23" t="s">
        <v>9</v>
      </c>
      <c r="G23" t="s">
        <v>7</v>
      </c>
      <c r="H23">
        <v>15</v>
      </c>
      <c r="K23" s="18"/>
      <c r="L23" s="18"/>
      <c r="M23" s="18"/>
      <c r="N23" s="18"/>
    </row>
    <row r="24" spans="1:14" x14ac:dyDescent="0.25">
      <c r="A24" s="20"/>
      <c r="B24" s="7">
        <v>0.94730394571551346</v>
      </c>
      <c r="C24" s="7">
        <v>5.2035523468391576</v>
      </c>
      <c r="D24" s="8" t="e">
        <v>#N/A</v>
      </c>
      <c r="F24" t="s">
        <v>10</v>
      </c>
      <c r="G24" t="s">
        <v>8</v>
      </c>
      <c r="H24">
        <v>3</v>
      </c>
      <c r="K24" s="18"/>
      <c r="L24" s="18"/>
      <c r="M24" s="18"/>
      <c r="N24" s="18"/>
    </row>
    <row r="25" spans="1:14" x14ac:dyDescent="0.25">
      <c r="A25" s="20"/>
      <c r="B25" s="7">
        <v>107.86051729050166</v>
      </c>
      <c r="C25" s="7">
        <v>12</v>
      </c>
      <c r="D25" s="8" t="e">
        <v>#N/A</v>
      </c>
      <c r="K25" s="18"/>
      <c r="L25" s="18"/>
      <c r="M25" s="18"/>
      <c r="N25" s="18"/>
    </row>
    <row r="26" spans="1:14" ht="20.25" customHeight="1" thickBot="1" x14ac:dyDescent="0.3">
      <c r="A26" s="21"/>
      <c r="B26" s="9">
        <v>5841.0691830177911</v>
      </c>
      <c r="C26" s="9">
        <v>324.9234843155437</v>
      </c>
      <c r="D26" s="10" t="e">
        <v>#N/A</v>
      </c>
      <c r="K26" s="18"/>
      <c r="L26" s="18"/>
      <c r="M26" s="18"/>
      <c r="N26" s="18"/>
    </row>
    <row r="27" spans="1:14" x14ac:dyDescent="0.25">
      <c r="K27" s="18"/>
      <c r="L27" s="18"/>
      <c r="M27" s="18"/>
      <c r="N27" s="18"/>
    </row>
    <row r="28" spans="1:14" x14ac:dyDescent="0.25">
      <c r="L28">
        <f>CORREL(y,I2:I16)^2</f>
        <v>0.94730394571551291</v>
      </c>
    </row>
    <row r="30" spans="1:14" x14ac:dyDescent="0.25">
      <c r="A30" t="s">
        <v>22</v>
      </c>
      <c r="E30" t="s">
        <v>23</v>
      </c>
    </row>
    <row r="31" spans="1:14" x14ac:dyDescent="0.25">
      <c r="B31">
        <f t="array" ref="B31:C35">LINEST(y,$F2:$F16,1,1)</f>
        <v>0.14627494127857082</v>
      </c>
      <c r="C31">
        <v>54.933366841949407</v>
      </c>
      <c r="E31">
        <f t="array" ref="E31:F35">LINEST(G2:G16,$F2:$F16,1,1)</f>
        <v>3.8247733990628648E-2</v>
      </c>
      <c r="F31">
        <v>-39.625226715587274</v>
      </c>
    </row>
    <row r="32" spans="1:14" x14ac:dyDescent="0.25">
      <c r="B32">
        <v>3.0754514070723108E-2</v>
      </c>
      <c r="C32">
        <v>38.445211596293639</v>
      </c>
      <c r="E32">
        <v>2.2717277220615875E-3</v>
      </c>
      <c r="F32">
        <v>2.8398124829084765</v>
      </c>
    </row>
    <row r="33" spans="1:6" x14ac:dyDescent="0.25">
      <c r="B33">
        <v>0.63505225269338694</v>
      </c>
      <c r="C33">
        <v>13.156645392676879</v>
      </c>
      <c r="E33">
        <v>0.95614991126782667</v>
      </c>
      <c r="F33">
        <v>0.97183509383847599</v>
      </c>
    </row>
    <row r="34" spans="1:6" x14ac:dyDescent="0.25">
      <c r="B34">
        <v>22.621537866564694</v>
      </c>
      <c r="C34">
        <v>13</v>
      </c>
      <c r="E34">
        <v>283.4646224412715</v>
      </c>
      <c r="F34">
        <v>13</v>
      </c>
    </row>
    <row r="35" spans="1:6" x14ac:dyDescent="0.25">
      <c r="B35">
        <v>3915.7275334809401</v>
      </c>
      <c r="C35">
        <v>2250.2651338523947</v>
      </c>
      <c r="E35">
        <v>267.72197515499147</v>
      </c>
      <c r="F35">
        <v>12.278024845008513</v>
      </c>
    </row>
    <row r="37" spans="1:6" x14ac:dyDescent="0.25">
      <c r="A37" t="s">
        <v>18</v>
      </c>
      <c r="E37" t="s">
        <v>19</v>
      </c>
    </row>
    <row r="38" spans="1:6" x14ac:dyDescent="0.25">
      <c r="B38">
        <f>H2-C$31-B$31*F2</f>
        <v>-0.15845477179277623</v>
      </c>
      <c r="E38">
        <f>G2-F$31-E$31*F2</f>
        <v>4.9773882022961402E-2</v>
      </c>
    </row>
    <row r="39" spans="1:6" x14ac:dyDescent="0.25">
      <c r="B39">
        <f t="shared" ref="B39:B52" si="2">H3-C$31-B$31*F3</f>
        <v>-4.1759121128770289</v>
      </c>
      <c r="E39">
        <f t="shared" ref="E39:E52" si="3">G3-F$31-E$31*F3</f>
        <v>0.55546016792807507</v>
      </c>
    </row>
    <row r="40" spans="1:6" x14ac:dyDescent="0.25">
      <c r="B40">
        <f t="shared" si="2"/>
        <v>-1.112613818163851</v>
      </c>
      <c r="E40">
        <f t="shared" si="3"/>
        <v>0.50047292126456711</v>
      </c>
    </row>
    <row r="41" spans="1:6" x14ac:dyDescent="0.25">
      <c r="B41">
        <f t="shared" si="2"/>
        <v>-4.577384425911788</v>
      </c>
      <c r="E41">
        <f t="shared" si="3"/>
        <v>0.31682029745657303</v>
      </c>
    </row>
    <row r="42" spans="1:6" x14ac:dyDescent="0.25">
      <c r="B42">
        <f t="shared" si="2"/>
        <v>-4.8944163379003669</v>
      </c>
      <c r="E42">
        <f t="shared" si="3"/>
        <v>8.7079154189886765E-2</v>
      </c>
    </row>
    <row r="43" spans="1:6" x14ac:dyDescent="0.25">
      <c r="B43">
        <f t="shared" si="2"/>
        <v>-0.48179817052309204</v>
      </c>
      <c r="E43">
        <f t="shared" si="3"/>
        <v>-0.2920576380441986</v>
      </c>
    </row>
    <row r="44" spans="1:6" x14ac:dyDescent="0.25">
      <c r="B44">
        <f t="shared" si="2"/>
        <v>8.5387547316762777</v>
      </c>
      <c r="E44">
        <f t="shared" si="3"/>
        <v>-1.0683971477709662</v>
      </c>
    </row>
    <row r="45" spans="1:6" x14ac:dyDescent="0.25">
      <c r="B45">
        <f t="shared" si="2"/>
        <v>14.129779617065708</v>
      </c>
      <c r="E45">
        <f t="shared" si="3"/>
        <v>-1.4429824596601719</v>
      </c>
    </row>
    <row r="46" spans="1:6" x14ac:dyDescent="0.25">
      <c r="B46">
        <f t="shared" si="2"/>
        <v>19.394064896820197</v>
      </c>
      <c r="E46">
        <f t="shared" si="3"/>
        <v>-1.5045100688360833</v>
      </c>
    </row>
    <row r="47" spans="1:6" x14ac:dyDescent="0.25">
      <c r="B47">
        <f t="shared" si="2"/>
        <v>19.440203948120143</v>
      </c>
      <c r="E47">
        <f t="shared" si="3"/>
        <v>-1.0752810031782332</v>
      </c>
    </row>
    <row r="48" spans="1:6" x14ac:dyDescent="0.25">
      <c r="B48">
        <f t="shared" si="2"/>
        <v>13.432604637943626</v>
      </c>
      <c r="E48">
        <f t="shared" si="3"/>
        <v>-0.36175653076803371</v>
      </c>
    </row>
    <row r="49" spans="2:6" x14ac:dyDescent="0.25">
      <c r="B49">
        <f t="shared" si="2"/>
        <v>-18.047176166601275</v>
      </c>
      <c r="E49">
        <f t="shared" si="3"/>
        <v>1.2274115636236118</v>
      </c>
    </row>
    <row r="50" spans="2:6" x14ac:dyDescent="0.25">
      <c r="B50">
        <f t="shared" si="2"/>
        <v>-21.073493212227135</v>
      </c>
      <c r="E50">
        <f t="shared" si="3"/>
        <v>1.1335646192256164</v>
      </c>
    </row>
    <row r="51" spans="2:6" x14ac:dyDescent="0.25">
      <c r="B51">
        <f t="shared" si="2"/>
        <v>-10.986568714031222</v>
      </c>
      <c r="E51">
        <f t="shared" si="3"/>
        <v>0.62036951935437656</v>
      </c>
    </row>
    <row r="52" spans="2:6" x14ac:dyDescent="0.25">
      <c r="B52">
        <f t="shared" si="2"/>
        <v>-9.4275901015973602</v>
      </c>
      <c r="E52">
        <f t="shared" si="3"/>
        <v>1.2540327231921395</v>
      </c>
    </row>
    <row r="55" spans="2:6" x14ac:dyDescent="0.25">
      <c r="B55" t="s">
        <v>20</v>
      </c>
    </row>
    <row r="56" spans="2:6" ht="17.399999999999999" x14ac:dyDescent="0.3">
      <c r="B56" s="17">
        <f t="array" ref="B56:C60">LINEST(B38:B52,E38:E52,1,1)</f>
        <v>-12.522459879300081</v>
      </c>
      <c r="C56">
        <v>1.0463064746967223E-13</v>
      </c>
      <c r="F56" t="s">
        <v>25</v>
      </c>
    </row>
    <row r="57" spans="2:6" x14ac:dyDescent="0.25">
      <c r="B57">
        <v>1.4267721410938941</v>
      </c>
      <c r="C57">
        <v>1.2908424685224982</v>
      </c>
      <c r="F57">
        <f>CORREL(B38:B52,E38:E52)</f>
        <v>-0.92499004181278421</v>
      </c>
    </row>
    <row r="58" spans="2:6" x14ac:dyDescent="0.25">
      <c r="B58">
        <v>0.85560657745281565</v>
      </c>
      <c r="C58">
        <v>4.9994113831649081</v>
      </c>
    </row>
    <row r="59" spans="2:6" x14ac:dyDescent="0.25">
      <c r="B59">
        <v>77.031801800057139</v>
      </c>
      <c r="C59">
        <v>13</v>
      </c>
    </row>
    <row r="60" spans="2:6" x14ac:dyDescent="0.25">
      <c r="B60">
        <v>1925.3416495368499</v>
      </c>
      <c r="C60">
        <v>324.92348431554518</v>
      </c>
    </row>
  </sheetData>
  <mergeCells count="3">
    <mergeCell ref="D18:E20"/>
    <mergeCell ref="A22:A26"/>
    <mergeCell ref="K21:N2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3</xdr:col>
                <xdr:colOff>731520</xdr:colOff>
                <xdr:row>26</xdr:row>
                <xdr:rowOff>0</xdr:rowOff>
              </from>
              <to>
                <xdr:col>5</xdr:col>
                <xdr:colOff>495300</xdr:colOff>
                <xdr:row>26</xdr:row>
                <xdr:rowOff>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2</xdr:col>
                <xdr:colOff>60960</xdr:colOff>
                <xdr:row>26</xdr:row>
                <xdr:rowOff>0</xdr:rowOff>
              </from>
              <to>
                <xdr:col>8</xdr:col>
                <xdr:colOff>0</xdr:colOff>
                <xdr:row>26</xdr:row>
                <xdr:rowOff>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 sizeWithCells="1">
              <from>
                <xdr:col>6</xdr:col>
                <xdr:colOff>480060</xdr:colOff>
                <xdr:row>26</xdr:row>
                <xdr:rowOff>0</xdr:rowOff>
              </from>
              <to>
                <xdr:col>7</xdr:col>
                <xdr:colOff>891540</xdr:colOff>
                <xdr:row>26</xdr:row>
                <xdr:rowOff>0</xdr:rowOff>
              </to>
            </anchor>
          </objectPr>
        </oleObject>
      </mc:Choice>
      <mc:Fallback>
        <oleObject progId="Equation.3" shapeId="3075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D2:F3"/>
  <sheetViews>
    <sheetView tabSelected="1" workbookViewId="0">
      <selection activeCell="F3" sqref="F3"/>
    </sheetView>
  </sheetViews>
  <sheetFormatPr defaultRowHeight="13.2" x14ac:dyDescent="0.25"/>
  <sheetData>
    <row r="2" spans="4:6" ht="17.399999999999999" x14ac:dyDescent="0.3">
      <c r="F2" s="12" t="s">
        <v>15</v>
      </c>
    </row>
    <row r="3" spans="4:6" ht="17.399999999999999" x14ac:dyDescent="0.3">
      <c r="D3" s="12"/>
      <c r="E3" s="12"/>
      <c r="F3" s="12" t="s">
        <v>26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Dati1</vt:lpstr>
      <vt:lpstr>Dati2</vt:lpstr>
      <vt:lpstr>Testo esercizio</vt:lpstr>
      <vt:lpstr>Dati2!X</vt:lpstr>
      <vt:lpstr>X</vt:lpstr>
      <vt:lpstr>Dati2!y</vt:lpstr>
      <vt:lpstr>y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Riani</cp:lastModifiedBy>
  <dcterms:created xsi:type="dcterms:W3CDTF">2006-02-21T23:27:25Z</dcterms:created>
  <dcterms:modified xsi:type="dcterms:W3CDTF">2016-02-24T22:39:46Z</dcterms:modified>
</cp:coreProperties>
</file>