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_files\"/>
    </mc:Choice>
  </mc:AlternateContent>
  <bookViews>
    <workbookView xWindow="480" yWindow="72" windowWidth="10428" windowHeight="7692" activeTab="1"/>
  </bookViews>
  <sheets>
    <sheet name="Diagramma_dispersione" sheetId="2" r:id="rId1"/>
    <sheet name="DD_con_polinomio_3" sheetId="5" r:id="rId2"/>
    <sheet name="Grafico_residui" sheetId="3" r:id="rId3"/>
    <sheet name="Testo_esercizio" sheetId="4" r:id="rId4"/>
    <sheet name="Dati" sheetId="1" r:id="rId5"/>
  </sheets>
  <calcPr calcId="162913"/>
</workbook>
</file>

<file path=xl/calcChain.xml><?xml version="1.0" encoding="utf-8"?>
<calcChain xmlns="http://schemas.openxmlformats.org/spreadsheetml/2006/main">
  <c r="M55" i="1" l="1"/>
  <c r="M41" i="1"/>
  <c r="N4" i="1"/>
  <c r="N5" i="1"/>
  <c r="N6" i="1"/>
  <c r="N7" i="1"/>
  <c r="N11" i="1" s="1"/>
  <c r="I30" i="1" s="1"/>
  <c r="N8" i="1"/>
  <c r="N9" i="1"/>
  <c r="N10" i="1"/>
  <c r="O4" i="1"/>
  <c r="O11" i="1" s="1"/>
  <c r="O5" i="1"/>
  <c r="O6" i="1"/>
  <c r="O7" i="1"/>
  <c r="O8" i="1"/>
  <c r="O9" i="1"/>
  <c r="O10" i="1"/>
  <c r="D11" i="1"/>
  <c r="L5" i="1" s="1"/>
  <c r="E4" i="1"/>
  <c r="E5" i="1"/>
  <c r="E6" i="1"/>
  <c r="E7" i="1"/>
  <c r="E11" i="1" s="1"/>
  <c r="E8" i="1"/>
  <c r="E9" i="1"/>
  <c r="E10" i="1"/>
  <c r="C11" i="1"/>
  <c r="G4" i="1"/>
  <c r="G5" i="1"/>
  <c r="G11" i="1" s="1"/>
  <c r="G6" i="1"/>
  <c r="G7" i="1"/>
  <c r="G8" i="1"/>
  <c r="G9" i="1"/>
  <c r="G10" i="1"/>
  <c r="I28" i="1"/>
  <c r="D30" i="1" s="1"/>
  <c r="G37" i="1" a="1"/>
  <c r="H38" i="1" s="1"/>
  <c r="D40" i="1"/>
  <c r="L4" i="1"/>
  <c r="L6" i="1"/>
  <c r="L7" i="1"/>
  <c r="D28" i="1"/>
  <c r="F4" i="1"/>
  <c r="F11" i="1" s="1"/>
  <c r="F5" i="1"/>
  <c r="F6" i="1"/>
  <c r="F7" i="1"/>
  <c r="F8" i="1"/>
  <c r="F9" i="1"/>
  <c r="F10" i="1"/>
  <c r="I25" i="1" l="1"/>
  <c r="H40" i="1"/>
  <c r="G38" i="1"/>
  <c r="H41" i="1"/>
  <c r="L10" i="1"/>
  <c r="G37" i="1"/>
  <c r="G39" i="1"/>
  <c r="L9" i="1"/>
  <c r="G40" i="1"/>
  <c r="D25" i="1"/>
  <c r="L8" i="1"/>
  <c r="L11" i="1" s="1"/>
  <c r="H39" i="1"/>
  <c r="G41" i="1"/>
  <c r="H37" i="1"/>
  <c r="L55" i="1" l="1"/>
  <c r="H8" i="1"/>
  <c r="H10" i="1"/>
  <c r="H5" i="1"/>
  <c r="H6" i="1"/>
  <c r="L41" i="1"/>
  <c r="H4" i="1"/>
  <c r="H7" i="1"/>
  <c r="H9" i="1"/>
  <c r="H11" i="1" l="1"/>
  <c r="K4" i="1"/>
  <c r="I4" i="1"/>
  <c r="K7" i="1"/>
  <c r="I7" i="1"/>
  <c r="I6" i="1"/>
  <c r="K6" i="1"/>
  <c r="I5" i="1"/>
  <c r="K5" i="1"/>
  <c r="I10" i="1"/>
  <c r="K10" i="1"/>
  <c r="I8" i="1"/>
  <c r="K8" i="1"/>
  <c r="K9" i="1"/>
  <c r="I9" i="1"/>
  <c r="J9" i="1" l="1"/>
  <c r="M9" i="1"/>
  <c r="M5" i="1"/>
  <c r="J5" i="1"/>
  <c r="M6" i="1"/>
  <c r="J6" i="1"/>
  <c r="J7" i="1"/>
  <c r="M7" i="1"/>
  <c r="M8" i="1"/>
  <c r="J8" i="1"/>
  <c r="M4" i="1"/>
  <c r="I11" i="1"/>
  <c r="J4" i="1"/>
  <c r="J10" i="1"/>
  <c r="M10" i="1"/>
  <c r="K11" i="1"/>
  <c r="D35" i="1" s="1"/>
  <c r="J11" i="1" l="1"/>
  <c r="D38" i="1" s="1"/>
  <c r="M11" i="1"/>
</calcChain>
</file>

<file path=xl/comments1.xml><?xml version="1.0" encoding="utf-8"?>
<comments xmlns="http://schemas.openxmlformats.org/spreadsheetml/2006/main">
  <authors>
    <author>marco</author>
    <author>Eta beta</author>
    <author>RM1</author>
  </authors>
  <commentList>
    <comment ref="J11" authorId="0" shapeId="0">
      <text>
        <r>
          <rPr>
            <sz val="10"/>
            <color indexed="81"/>
            <rFont val="Tahoma"/>
            <family val="2"/>
          </rPr>
          <t>Devianza residua</t>
        </r>
      </text>
    </comment>
    <comment ref="K11" authorId="0" shapeId="0">
      <text>
        <r>
          <rPr>
            <sz val="10"/>
            <color indexed="81"/>
            <rFont val="Tahoma"/>
            <family val="2"/>
          </rPr>
          <t>DEVIANZA DI REGRESSIONE</t>
        </r>
      </text>
    </comment>
    <comment ref="L11" authorId="0" shapeId="0">
      <text>
        <r>
          <rPr>
            <b/>
            <sz val="10"/>
            <color indexed="81"/>
            <rFont val="Tahoma"/>
            <family val="2"/>
          </rPr>
          <t>Devianza totale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D25" authorId="0" shapeId="0">
      <text>
        <r>
          <rPr>
            <sz val="10"/>
            <color indexed="81"/>
            <rFont val="Tahoma"/>
            <family val="2"/>
          </rPr>
          <t>Intercetta calcolata tramite le sommatorie</t>
        </r>
      </text>
    </comment>
    <comment ref="I25" authorId="0" shapeId="0">
      <text>
        <r>
          <rPr>
            <b/>
            <sz val="10"/>
            <color indexed="81"/>
            <rFont val="Tahoma"/>
            <family val="2"/>
          </rPr>
          <t>Pendenza calcolata tramite le sommatorie</t>
        </r>
      </text>
    </comment>
    <comment ref="D28" authorId="0" shapeId="0">
      <text>
        <r>
          <rPr>
            <sz val="10"/>
            <color indexed="81"/>
            <rFont val="Tahoma"/>
            <family val="2"/>
          </rPr>
          <t>Intercetta calcolata tramite la funzione di Excel "intercetta"</t>
        </r>
      </text>
    </comment>
    <comment ref="I28" authorId="0" shapeId="0">
      <text>
        <r>
          <rPr>
            <sz val="10"/>
            <color indexed="81"/>
            <rFont val="Tahoma"/>
            <family val="2"/>
          </rPr>
          <t>Pendenza calcolatra tramite la funzione di Excel "pendenza"</t>
        </r>
      </text>
    </comment>
    <comment ref="D30" authorId="1" shapeId="0">
      <text>
        <r>
          <rPr>
            <sz val="10"/>
            <color indexed="81"/>
            <rFont val="Tahoma"/>
            <family val="2"/>
          </rPr>
          <t>Intercetta calcolata tramite la formula a=M(Y)-bM(x)</t>
        </r>
      </text>
    </comment>
    <comment ref="I30" authorId="0" shapeId="0">
      <text>
        <r>
          <rPr>
            <sz val="10"/>
            <color indexed="81"/>
            <rFont val="Tahoma"/>
            <family val="2"/>
          </rPr>
          <t>Pendenza calcolata tramite la formula</t>
        </r>
      </text>
    </comment>
    <comment ref="G37" authorId="0" shapeId="0">
      <text>
        <r>
          <rPr>
            <sz val="10"/>
            <color indexed="81"/>
            <rFont val="Tahoma"/>
            <family val="2"/>
          </rPr>
          <t>PENDENZA</t>
        </r>
      </text>
    </comment>
    <comment ref="H37" authorId="0" shapeId="0">
      <text>
        <r>
          <rPr>
            <b/>
            <sz val="10"/>
            <color indexed="81"/>
            <rFont val="Tahoma"/>
            <family val="2"/>
          </rPr>
          <t>INTERCETTA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G39" authorId="0" shapeId="0">
      <text>
        <r>
          <rPr>
            <b/>
            <sz val="10"/>
            <color indexed="81"/>
            <rFont val="Tahoma"/>
            <family val="2"/>
          </rPr>
          <t>(coefficiente di determinazione)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G41" authorId="2" shapeId="0">
      <text>
        <r>
          <rPr>
            <b/>
            <sz val="8"/>
            <color indexed="81"/>
            <rFont val="Tahoma"/>
            <family val="2"/>
          </rPr>
          <t>devianza di regressione: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1" authorId="1" shapeId="0">
      <text>
        <r>
          <rPr>
            <b/>
            <sz val="10"/>
            <color indexed="81"/>
            <rFont val="Tahoma"/>
            <family val="2"/>
          </rPr>
          <t>Somma dei quadrati dei residui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<sst xmlns="http://schemas.openxmlformats.org/spreadsheetml/2006/main" count="75" uniqueCount="64">
  <si>
    <r>
      <t>x</t>
    </r>
    <r>
      <rPr>
        <b/>
        <i/>
        <sz val="13"/>
        <rFont val="Arial"/>
        <family val="2"/>
      </rPr>
      <t>i</t>
    </r>
  </si>
  <si>
    <r>
      <t>y</t>
    </r>
    <r>
      <rPr>
        <b/>
        <i/>
        <sz val="13"/>
        <rFont val="Arial"/>
        <family val="2"/>
      </rPr>
      <t>i</t>
    </r>
  </si>
  <si>
    <t>A</t>
  </si>
  <si>
    <t>B</t>
  </si>
  <si>
    <t>C</t>
  </si>
  <si>
    <t>D</t>
  </si>
  <si>
    <t>E</t>
  </si>
  <si>
    <t>F</t>
  </si>
  <si>
    <t>G</t>
  </si>
  <si>
    <t>Tot.</t>
  </si>
  <si>
    <t>yi^2</t>
  </si>
  <si>
    <t>xi^2</t>
  </si>
  <si>
    <t>xi*yi</t>
  </si>
  <si>
    <t>Intercetta</t>
  </si>
  <si>
    <t>n=</t>
  </si>
  <si>
    <t>a=</t>
  </si>
  <si>
    <t>Pendenza</t>
  </si>
  <si>
    <t>b=</t>
  </si>
  <si>
    <t>Valori teorici</t>
  </si>
  <si>
    <t>Residui</t>
  </si>
  <si>
    <t>Residui al quadrato</t>
  </si>
  <si>
    <t>(Valori teorici -media)^2</t>
  </si>
  <si>
    <t>(Valori effettivi-media)^2</t>
  </si>
  <si>
    <t>R2=DEV(REGR)/DEV(TOTALE)</t>
  </si>
  <si>
    <t>R2=CORRELAZIONE^2</t>
  </si>
  <si>
    <t>Modello di regressione tramite la funzione REGR.LIN</t>
  </si>
  <si>
    <t>Modello di regressione tramite lo strumento di Excel Analisi dei dati</t>
  </si>
  <si>
    <t>OUTPUT RIEPILOGO</t>
  </si>
  <si>
    <t>Statistica della regressione</t>
  </si>
  <si>
    <t>R multiplo</t>
  </si>
  <si>
    <t>R al quadrato</t>
  </si>
  <si>
    <t>R al quadrato corretto</t>
  </si>
  <si>
    <t>Errore standard</t>
  </si>
  <si>
    <t>Osservazioni</t>
  </si>
  <si>
    <t>ANALISI VARIANZA</t>
  </si>
  <si>
    <t>Regressione</t>
  </si>
  <si>
    <t>Residuo</t>
  </si>
  <si>
    <t>Totale</t>
  </si>
  <si>
    <t>gdl</t>
  </si>
  <si>
    <t>SQ</t>
  </si>
  <si>
    <t>MQ</t>
  </si>
  <si>
    <t>Significatività F</t>
  </si>
  <si>
    <t>Coefficienti</t>
  </si>
  <si>
    <t>Stat t</t>
  </si>
  <si>
    <t>Valore di significatività</t>
  </si>
  <si>
    <t>Inferiore 95%</t>
  </si>
  <si>
    <t>Superiore 95%</t>
  </si>
  <si>
    <t>Variabile X 1</t>
  </si>
  <si>
    <t>OUTPUT RESIDUI</t>
  </si>
  <si>
    <t>Osservazione</t>
  </si>
  <si>
    <t>Y prevista</t>
  </si>
  <si>
    <r>
      <t>x</t>
    </r>
    <r>
      <rPr>
        <b/>
        <i/>
        <vertAlign val="subscript"/>
        <sz val="20"/>
        <rFont val="Arial"/>
        <family val="2"/>
      </rPr>
      <t>i</t>
    </r>
    <r>
      <rPr>
        <b/>
        <i/>
        <sz val="20"/>
        <rFont val="Arial"/>
        <family val="2"/>
      </rPr>
      <t>e</t>
    </r>
    <r>
      <rPr>
        <b/>
        <i/>
        <vertAlign val="subscript"/>
        <sz val="20"/>
        <rFont val="Arial"/>
        <family val="2"/>
      </rPr>
      <t>i</t>
    </r>
  </si>
  <si>
    <r>
      <t>Residui e</t>
    </r>
    <r>
      <rPr>
        <b/>
        <i/>
        <vertAlign val="subscript"/>
        <sz val="20"/>
        <rFont val="Arial"/>
        <family val="2"/>
      </rPr>
      <t>i</t>
    </r>
  </si>
  <si>
    <t>(xi-M(x))yi</t>
  </si>
  <si>
    <t>(xi-M(x))^2</t>
  </si>
  <si>
    <t>X = numero di dipendenti</t>
  </si>
  <si>
    <t>Y=vendite in milioni di Euro</t>
  </si>
  <si>
    <t>R2=1- DEV(RESIDUA)/DEV(TOTALE)</t>
  </si>
  <si>
    <t xml:space="preserve">6) Prevedere l'ammontare delle vendite per un numero di dipendentu pari a 13. </t>
  </si>
  <si>
    <t>Dare un giudizio sull'attendibilità di questa previsione</t>
  </si>
  <si>
    <t>x=</t>
  </si>
  <si>
    <t>y previsto</t>
  </si>
  <si>
    <t>Le vendite previste per un'azienda che presenta 13 dipendenti sono pari a 2 milioni 405 mila Euro</t>
  </si>
  <si>
    <t>Le vendite previste per un'azienda che presenta 94 dipendenti sono pari a 18 milioni 461 mila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</si>
</sst>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0"/>
      <name val="Arial"/>
    </font>
    <font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i/>
      <sz val="22"/>
      <name val="Arial"/>
      <family val="2"/>
    </font>
    <font>
      <i/>
      <sz val="20"/>
      <name val="Arial"/>
      <family val="2"/>
    </font>
    <font>
      <i/>
      <sz val="20"/>
      <name val="Times New Roman"/>
      <family val="1"/>
    </font>
    <font>
      <b/>
      <i/>
      <vertAlign val="subscript"/>
      <sz val="2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/>
    <xf numFmtId="164" fontId="7" fillId="0" borderId="0" xfId="0" applyNumberFormat="1" applyFont="1"/>
    <xf numFmtId="164" fontId="6" fillId="0" borderId="2" xfId="0" applyNumberFormat="1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6" xfId="0" applyFill="1" applyBorder="1" applyAlignment="1"/>
    <xf numFmtId="0" fontId="10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Continuous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8" fillId="0" borderId="0" xfId="0" applyFont="1"/>
    <xf numFmtId="0" fontId="20" fillId="0" borderId="0" xfId="0" applyFont="1" applyAlignment="1">
      <alignment horizontal="left" readingOrder="1"/>
    </xf>
    <xf numFmtId="0" fontId="19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Diagramma di dispersione (con etichette per le unità)</a:t>
            </a:r>
          </a:p>
        </c:rich>
      </c:tx>
      <c:layout>
        <c:manualLayout>
          <c:xMode val="edge"/>
          <c:yMode val="edge"/>
          <c:x val="0.3516028955532575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05480868665978E-2"/>
          <c:y val="0.16610169491525423"/>
          <c:w val="0.87797311271975176"/>
          <c:h val="0.642372881355932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2FFE477-8B5B-4835-BBB1-6BA9F093E4A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E83-4EFA-966F-E5D38D67715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FBD3288-9E90-45C0-BB06-1815C098882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E83-4EFA-966F-E5D38D67715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0C5F93A-E2C8-43F3-B5BA-C9C89C558BC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E83-4EFA-966F-E5D38D67715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E1EADB7-5FB0-486E-8104-4FB66BC48A8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E83-4EFA-966F-E5D38D67715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C94528A-D2FD-4BEC-842C-C9D932569FE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E83-4EFA-966F-E5D38D67715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19677D1-3027-41C4-A0E7-C8E0C7C3F7E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E83-4EFA-966F-E5D38D67715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DE67C8D-755E-4A8F-9D2B-B97FE7DEDB0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E83-4EFA-966F-E5D38D6771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12255613761979506"/>
                  <c:y val="3.5972183753412733E-2"/>
                </c:manualLayout>
              </c:layout>
              <c:numFmt formatCode="General" sourceLinked="0"/>
            </c:trendlineLbl>
          </c:trendline>
          <c:xVal>
            <c:numRef>
              <c:f>Dati!$C$4:$C$10</c:f>
              <c:numCache>
                <c:formatCode>General</c:formatCode>
                <c:ptCount val="7"/>
                <c:pt idx="0">
                  <c:v>10</c:v>
                </c:pt>
                <c:pt idx="1">
                  <c:v>18</c:v>
                </c:pt>
                <c:pt idx="2">
                  <c:v>20</c:v>
                </c:pt>
                <c:pt idx="3">
                  <c:v>8</c:v>
                </c:pt>
                <c:pt idx="4">
                  <c:v>30</c:v>
                </c:pt>
                <c:pt idx="5">
                  <c:v>12</c:v>
                </c:pt>
                <c:pt idx="6">
                  <c:v>14</c:v>
                </c:pt>
              </c:numCache>
            </c:numRef>
          </c:xVal>
          <c:yVal>
            <c:numRef>
              <c:f>Dati!$D$4:$D$10</c:f>
              <c:numCache>
                <c:formatCode>General</c:formatCode>
                <c:ptCount val="7"/>
                <c:pt idx="0">
                  <c:v>1.9</c:v>
                </c:pt>
                <c:pt idx="1">
                  <c:v>3.1</c:v>
                </c:pt>
                <c:pt idx="2">
                  <c:v>3.2</c:v>
                </c:pt>
                <c:pt idx="3">
                  <c:v>1.5</c:v>
                </c:pt>
                <c:pt idx="4">
                  <c:v>6.2</c:v>
                </c:pt>
                <c:pt idx="5">
                  <c:v>2.8</c:v>
                </c:pt>
                <c:pt idx="6">
                  <c:v>2.2999999999999998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Dati!$B$4:$B$10</c15:f>
                <c15:dlblRangeCache>
                  <c:ptCount val="7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8F8-4615-A105-3F7EB31B8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745744"/>
        <c:axId val="1"/>
      </c:scatterChart>
      <c:valAx>
        <c:axId val="168374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Dipendenti</a:t>
                </a:r>
              </a:p>
            </c:rich>
          </c:tx>
          <c:layout>
            <c:manualLayout>
              <c:xMode val="edge"/>
              <c:yMode val="edge"/>
              <c:x val="0.46845915201654603"/>
              <c:y val="0.90847457627118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(in milioni di Euro)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24067796610169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837457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Diagramma di dispersione (con etichette per le unità)</a:t>
            </a:r>
          </a:p>
        </c:rich>
      </c:tx>
      <c:layout>
        <c:manualLayout>
          <c:xMode val="edge"/>
          <c:yMode val="edge"/>
          <c:x val="0.3516028955532575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05480868665978E-2"/>
          <c:y val="0.16610169491525423"/>
          <c:w val="0.87797311271975176"/>
          <c:h val="0.6423728813559321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BCC32F2-7861-4257-BEA2-C98C2135489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769-404A-932E-7925C5267FC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FDE17C7-5537-43FB-9388-3D60F985480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69-404A-932E-7925C5267FC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A64A4D1-B3D1-4062-8154-5B97E6B65E1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69-404A-932E-7925C5267FC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DD744A3-537E-4612-95EF-B0300287D08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69-404A-932E-7925C5267FC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E455D2C-0C4B-4CD5-9A77-97A8437CD6C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69-404A-932E-7925C5267FC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960A021-3827-48BD-9FD3-7A001E36219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69-404A-932E-7925C5267FC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6D7D05B-EA69-4CC0-B8E7-726B2DA50F2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69-404A-932E-7925C5267F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-0.12255613761979506"/>
                  <c:y val="3.5972183753412733E-2"/>
                </c:manualLayout>
              </c:layout>
              <c:numFmt formatCode="General" sourceLinked="0"/>
            </c:trendlineLbl>
          </c:trendline>
          <c:xVal>
            <c:numRef>
              <c:f>Dati!$C$4:$C$10</c:f>
              <c:numCache>
                <c:formatCode>General</c:formatCode>
                <c:ptCount val="7"/>
                <c:pt idx="0">
                  <c:v>10</c:v>
                </c:pt>
                <c:pt idx="1">
                  <c:v>18</c:v>
                </c:pt>
                <c:pt idx="2">
                  <c:v>20</c:v>
                </c:pt>
                <c:pt idx="3">
                  <c:v>8</c:v>
                </c:pt>
                <c:pt idx="4">
                  <c:v>30</c:v>
                </c:pt>
                <c:pt idx="5">
                  <c:v>12</c:v>
                </c:pt>
                <c:pt idx="6">
                  <c:v>14</c:v>
                </c:pt>
              </c:numCache>
            </c:numRef>
          </c:xVal>
          <c:yVal>
            <c:numRef>
              <c:f>Dati!$D$4:$D$10</c:f>
              <c:numCache>
                <c:formatCode>General</c:formatCode>
                <c:ptCount val="7"/>
                <c:pt idx="0">
                  <c:v>1.9</c:v>
                </c:pt>
                <c:pt idx="1">
                  <c:v>3.1</c:v>
                </c:pt>
                <c:pt idx="2">
                  <c:v>3.2</c:v>
                </c:pt>
                <c:pt idx="3">
                  <c:v>1.5</c:v>
                </c:pt>
                <c:pt idx="4">
                  <c:v>6.2</c:v>
                </c:pt>
                <c:pt idx="5">
                  <c:v>2.8</c:v>
                </c:pt>
                <c:pt idx="6">
                  <c:v>2.2999999999999998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Dati!$B$4:$B$10</c15:f>
                <c15:dlblRangeCache>
                  <c:ptCount val="7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7769-404A-932E-7925C5267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745744"/>
        <c:axId val="1"/>
      </c:scatterChart>
      <c:valAx>
        <c:axId val="168374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Dipendenti</a:t>
                </a:r>
              </a:p>
            </c:rich>
          </c:tx>
          <c:layout>
            <c:manualLayout>
              <c:xMode val="edge"/>
              <c:yMode val="edge"/>
              <c:x val="0.46845915201654603"/>
              <c:y val="0.90847457627118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Vendite (in milioni di Euro)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24067796610169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837457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Analisi dei residui</a:t>
            </a:r>
          </a:p>
        </c:rich>
      </c:tx>
      <c:layout>
        <c:manualLayout>
          <c:xMode val="edge"/>
          <c:yMode val="edge"/>
          <c:x val="0.41261633919338159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0227507755947"/>
          <c:y val="0.15084745762711865"/>
          <c:w val="0.8407445708376422"/>
          <c:h val="0.6813559322033898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Dati!$C$4:$C$10</c:f>
              <c:numCache>
                <c:formatCode>General</c:formatCode>
                <c:ptCount val="7"/>
                <c:pt idx="0">
                  <c:v>10</c:v>
                </c:pt>
                <c:pt idx="1">
                  <c:v>18</c:v>
                </c:pt>
                <c:pt idx="2">
                  <c:v>20</c:v>
                </c:pt>
                <c:pt idx="3">
                  <c:v>8</c:v>
                </c:pt>
                <c:pt idx="4">
                  <c:v>30</c:v>
                </c:pt>
                <c:pt idx="5">
                  <c:v>12</c:v>
                </c:pt>
                <c:pt idx="6">
                  <c:v>14</c:v>
                </c:pt>
              </c:numCache>
            </c:numRef>
          </c:xVal>
          <c:yVal>
            <c:numRef>
              <c:f>Dati!$I$4:$I$10</c:f>
              <c:numCache>
                <c:formatCode>0.000</c:formatCode>
                <c:ptCount val="7"/>
                <c:pt idx="0">
                  <c:v>8.9285714285713524E-2</c:v>
                </c:pt>
                <c:pt idx="1">
                  <c:v>-0.29642857142857126</c:v>
                </c:pt>
                <c:pt idx="2">
                  <c:v>-0.59285714285714253</c:v>
                </c:pt>
                <c:pt idx="3">
                  <c:v>8.5714285714284966E-2</c:v>
                </c:pt>
                <c:pt idx="4">
                  <c:v>0.42500000000000071</c:v>
                </c:pt>
                <c:pt idx="5">
                  <c:v>0.59285714285714253</c:v>
                </c:pt>
                <c:pt idx="6">
                  <c:v>-0.30357142857142883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F5-416D-B337-E61FFB0A9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81264"/>
        <c:axId val="1"/>
      </c:scatterChart>
      <c:valAx>
        <c:axId val="167918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Numero di dipendenti</a:t>
                </a:r>
              </a:p>
            </c:rich>
          </c:tx>
          <c:layout>
            <c:manualLayout>
              <c:xMode val="edge"/>
              <c:yMode val="edge"/>
              <c:x val="0.4498448810754912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Residui della regressione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286440677966101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79181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2"/>
  <sheetViews>
    <sheetView zoomScale="91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66675</xdr:rowOff>
    </xdr:from>
    <xdr:to>
      <xdr:col>13</xdr:col>
      <xdr:colOff>447675</xdr:colOff>
      <xdr:row>21</xdr:row>
      <xdr:rowOff>93356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61975" y="1009650"/>
          <a:ext cx="7810500" cy="2609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1) Costuire il diagramma di dispersione aggiungendo le etichette delle unità</a:t>
          </a:r>
          <a:r>
            <a:rPr lang="it-IT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it-IT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2) Stimare con i vari metodi i parametri della retta di regressione</a:t>
          </a: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3) Fornire un'interpretazione dei parametri con riferimento al problema considerato</a:t>
          </a: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4) Verificare i vincoli del sistema di equazioni normali</a:t>
          </a: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5) Valutare la bontà di adattamento</a:t>
          </a: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6) Prevedere l'ammontare delle vendite per un numero di dipendenti pari a 13. </a:t>
          </a: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Dare un giudizio sull'attendibilità di questa previsione</a:t>
          </a: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7) Prevedere l'ammontare delle vendite per un numero di dipendenti pari a 94</a:t>
          </a: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Dare un giudizio sull'attendibilità di questa previsione</a:t>
          </a: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8) Costuire il grafico dei residui (diagramma di dispersione X, residui) </a:t>
          </a:r>
        </a:p>
        <a:p>
          <a:pPr algn="l" rtl="0">
            <a:defRPr sz="1000"/>
          </a:pPr>
          <a:r>
            <a:rPr lang="it-IT" sz="1000" b="1" i="0" strike="noStrike">
              <a:solidFill>
                <a:srgbClr val="000000"/>
              </a:solidFill>
              <a:latin typeface="Arial"/>
              <a:cs typeface="Arial"/>
            </a:rPr>
            <a:t>9) Aggiungere</a:t>
          </a:r>
          <a:r>
            <a:rPr lang="it-IT" sz="1000" b="1" i="0" strike="noStrike" baseline="0">
              <a:solidFill>
                <a:srgbClr val="000000"/>
              </a:solidFill>
              <a:latin typeface="Arial"/>
              <a:cs typeface="Arial"/>
            </a:rPr>
            <a:t> al diagramma di dispersione la retta di regressione,  il valore di R2 e l'equazione della retta</a:t>
          </a:r>
        </a:p>
        <a:p>
          <a:pPr algn="l" rtl="0">
            <a:defRPr sz="1000"/>
          </a:pPr>
          <a:r>
            <a:rPr lang="it-IT" sz="1000" b="1" i="0" strike="noStrike" baseline="0">
              <a:solidFill>
                <a:srgbClr val="000000"/>
              </a:solidFill>
              <a:latin typeface="Arial"/>
              <a:cs typeface="Arial"/>
            </a:rPr>
            <a:t>10) Costruire un nuovo diagramma di dispersione ed aggiungere un polinomio di terzo grado. Visualizzare nel grafico il valore di R2 e l'equazione di terzo grado.</a:t>
          </a: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266155</xdr:colOff>
      <xdr:row>45</xdr:row>
      <xdr:rowOff>0</xdr:rowOff>
    </xdr:from>
    <xdr:to>
      <xdr:col>12</xdr:col>
      <xdr:colOff>1010215</xdr:colOff>
      <xdr:row>50</xdr:row>
      <xdr:rowOff>40821</xdr:rowOff>
    </xdr:to>
    <xdr:sp macro="" textlink="">
      <xdr:nvSpPr>
        <xdr:cNvPr id="2" name="CasellaDiTesto 1"/>
        <xdr:cNvSpPr txBox="1"/>
      </xdr:nvSpPr>
      <xdr:spPr>
        <a:xfrm>
          <a:off x="11838214" y="12681857"/>
          <a:ext cx="4068536" cy="1034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400"/>
            <a:t>La previsione risulta affidabile in quanto la bontà di adattamento del modello è elevata e il nuovo valore x è interno all'insieme dei valori analizzati della variabile indipendente</a:t>
          </a:r>
        </a:p>
      </xdr:txBody>
    </xdr:sp>
    <xdr:clientData/>
  </xdr:twoCellAnchor>
  <xdr:twoCellAnchor>
    <xdr:from>
      <xdr:col>10</xdr:col>
      <xdr:colOff>266155</xdr:colOff>
      <xdr:row>59</xdr:row>
      <xdr:rowOff>0</xdr:rowOff>
    </xdr:from>
    <xdr:to>
      <xdr:col>12</xdr:col>
      <xdr:colOff>1010215</xdr:colOff>
      <xdr:row>64</xdr:row>
      <xdr:rowOff>40821</xdr:rowOff>
    </xdr:to>
    <xdr:sp macro="" textlink="">
      <xdr:nvSpPr>
        <xdr:cNvPr id="4" name="CasellaDiTesto 3"/>
        <xdr:cNvSpPr txBox="1"/>
      </xdr:nvSpPr>
      <xdr:spPr>
        <a:xfrm>
          <a:off x="11838214" y="12709071"/>
          <a:ext cx="4068536" cy="1034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400"/>
            <a:t>La previsione non è affidabile in quanto il nuovo valore x è molto lontano dai valori analizzati della variabile indipendente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14</xdr:row>
          <xdr:rowOff>76200</xdr:rowOff>
        </xdr:from>
        <xdr:to>
          <xdr:col>6</xdr:col>
          <xdr:colOff>525780</xdr:colOff>
          <xdr:row>22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1028700</xdr:colOff>
          <xdr:row>14</xdr:row>
          <xdr:rowOff>22860</xdr:rowOff>
        </xdr:from>
        <xdr:to>
          <xdr:col>10</xdr:col>
          <xdr:colOff>472440</xdr:colOff>
          <xdr:row>22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274320</xdr:colOff>
          <xdr:row>29</xdr:row>
          <xdr:rowOff>281940</xdr:rowOff>
        </xdr:from>
        <xdr:to>
          <xdr:col>11</xdr:col>
          <xdr:colOff>129540</xdr:colOff>
          <xdr:row>33</xdr:row>
          <xdr:rowOff>38100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D2:F3"/>
  <sheetViews>
    <sheetView workbookViewId="0">
      <selection activeCell="G4" sqref="G4"/>
    </sheetView>
  </sheetViews>
  <sheetFormatPr defaultRowHeight="13.2" x14ac:dyDescent="0.25"/>
  <sheetData>
    <row r="2" spans="4:6" ht="17.399999999999999" x14ac:dyDescent="0.3">
      <c r="F2" s="22" t="s">
        <v>55</v>
      </c>
    </row>
    <row r="3" spans="4:6" ht="17.399999999999999" x14ac:dyDescent="0.3">
      <c r="D3" s="22"/>
      <c r="E3" s="22"/>
      <c r="F3" s="22" t="s">
        <v>56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B1:O77"/>
  <sheetViews>
    <sheetView zoomScale="70" zoomScaleNormal="7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J55" sqref="J55"/>
    </sheetView>
  </sheetViews>
  <sheetFormatPr defaultRowHeight="13.2" x14ac:dyDescent="0.25"/>
  <cols>
    <col min="2" max="7" width="15.6640625" customWidth="1"/>
    <col min="8" max="8" width="29.44140625" bestFit="1" customWidth="1"/>
    <col min="9" max="9" width="20.33203125" customWidth="1"/>
    <col min="10" max="10" width="20.5546875" customWidth="1"/>
    <col min="11" max="11" width="30.88671875" customWidth="1"/>
    <col min="12" max="12" width="19.33203125" customWidth="1"/>
    <col min="13" max="13" width="20.6640625" customWidth="1"/>
    <col min="14" max="14" width="26.6640625" customWidth="1"/>
    <col min="15" max="15" width="27.6640625" customWidth="1"/>
  </cols>
  <sheetData>
    <row r="1" spans="2:15" s="22" customFormat="1" ht="17.399999999999999" x14ac:dyDescent="0.3">
      <c r="C1" s="22" t="s">
        <v>55</v>
      </c>
      <c r="F1" s="22" t="s">
        <v>56</v>
      </c>
    </row>
    <row r="2" spans="2:15" ht="13.8" thickBot="1" x14ac:dyDescent="0.3"/>
    <row r="3" spans="2:15" ht="75" customHeight="1" thickBot="1" x14ac:dyDescent="0.3">
      <c r="B3" s="1"/>
      <c r="C3" s="2" t="s">
        <v>0</v>
      </c>
      <c r="D3" s="2" t="s">
        <v>1</v>
      </c>
      <c r="E3" s="2" t="s">
        <v>11</v>
      </c>
      <c r="F3" s="2" t="s">
        <v>10</v>
      </c>
      <c r="G3" s="2" t="s">
        <v>12</v>
      </c>
      <c r="H3" s="2" t="s">
        <v>18</v>
      </c>
      <c r="I3" s="2" t="s">
        <v>52</v>
      </c>
      <c r="J3" s="2" t="s">
        <v>20</v>
      </c>
      <c r="K3" s="13" t="s">
        <v>21</v>
      </c>
      <c r="L3" s="13" t="s">
        <v>22</v>
      </c>
      <c r="M3" s="13" t="s">
        <v>51</v>
      </c>
      <c r="N3" s="13" t="s">
        <v>53</v>
      </c>
      <c r="O3" s="13" t="s">
        <v>54</v>
      </c>
    </row>
    <row r="4" spans="2:15" ht="25.5" customHeight="1" thickBot="1" x14ac:dyDescent="0.3">
      <c r="B4" s="4" t="s">
        <v>2</v>
      </c>
      <c r="C4" s="5">
        <v>10</v>
      </c>
      <c r="D4" s="5">
        <v>1.9</v>
      </c>
      <c r="E4" s="5">
        <f>C4^2</f>
        <v>100</v>
      </c>
      <c r="F4" s="5">
        <f>D4^2</f>
        <v>3.61</v>
      </c>
      <c r="G4" s="5">
        <f>C4*D4</f>
        <v>19</v>
      </c>
      <c r="H4" s="8">
        <f>D$25+I$25*C4</f>
        <v>1.8107142857142864</v>
      </c>
      <c r="I4" s="9">
        <f>D4-H4</f>
        <v>8.9285714285713524E-2</v>
      </c>
      <c r="J4" s="9">
        <f>I4^2</f>
        <v>7.971938775510069E-3</v>
      </c>
      <c r="K4" s="9">
        <f>(H4-H$11/G$13)^2</f>
        <v>1.41440051020408</v>
      </c>
      <c r="L4" s="9">
        <f>(D4-D$11/G$13)^2</f>
        <v>1.2100000000000002</v>
      </c>
      <c r="M4" s="9">
        <f>C4*I4</f>
        <v>0.89285714285713524</v>
      </c>
      <c r="N4" s="9">
        <f>(C4-AVERAGE(C$4:C$10))*D4</f>
        <v>-11.399999999999999</v>
      </c>
      <c r="O4" s="9">
        <f>(C4-AVERAGE(C$4:C$10))^2</f>
        <v>36</v>
      </c>
    </row>
    <row r="5" spans="2:15" ht="25.5" customHeight="1" thickBot="1" x14ac:dyDescent="0.3">
      <c r="B5" s="4" t="s">
        <v>3</v>
      </c>
      <c r="C5" s="5">
        <v>18</v>
      </c>
      <c r="D5" s="5">
        <v>3.1</v>
      </c>
      <c r="E5" s="5">
        <f t="shared" ref="E5:E10" si="0">C5^2</f>
        <v>324</v>
      </c>
      <c r="F5" s="5">
        <f t="shared" ref="F5:F10" si="1">D5^2</f>
        <v>9.6100000000000012</v>
      </c>
      <c r="G5" s="5">
        <f t="shared" ref="G5:G10" si="2">C5*D5</f>
        <v>55.800000000000004</v>
      </c>
      <c r="H5" s="8">
        <f t="shared" ref="H5:H10" si="3">D$25+I$25*C5</f>
        <v>3.3964285714285714</v>
      </c>
      <c r="I5" s="9">
        <f t="shared" ref="I5:I10" si="4">D5-H5</f>
        <v>-0.29642857142857126</v>
      </c>
      <c r="J5" s="9">
        <f t="shared" ref="J5:J10" si="5">I5^2</f>
        <v>8.7869897959183582E-2</v>
      </c>
      <c r="K5" s="9">
        <f t="shared" ref="K5:K10" si="6">(H5-H$11/G$13)^2</f>
        <v>0.15715561224489791</v>
      </c>
      <c r="L5" s="9">
        <f t="shared" ref="L5:L10" si="7">(D5-D$11/G$13)^2</f>
        <v>1.0000000000000018E-2</v>
      </c>
      <c r="M5" s="9">
        <f t="shared" ref="M5:M10" si="8">C5*I5</f>
        <v>-5.3357142857142827</v>
      </c>
      <c r="N5" s="9">
        <f t="shared" ref="N5:N10" si="9">(C5-AVERAGE(C$4:C$10))*D5</f>
        <v>6.2</v>
      </c>
      <c r="O5" s="9">
        <f t="shared" ref="O5:O10" si="10">(C5-AVERAGE(C$4:C$10))^2</f>
        <v>4</v>
      </c>
    </row>
    <row r="6" spans="2:15" ht="25.5" customHeight="1" thickBot="1" x14ac:dyDescent="0.3">
      <c r="B6" s="4" t="s">
        <v>4</v>
      </c>
      <c r="C6" s="5">
        <v>20</v>
      </c>
      <c r="D6" s="5">
        <v>3.2</v>
      </c>
      <c r="E6" s="5">
        <f t="shared" si="0"/>
        <v>400</v>
      </c>
      <c r="F6" s="5">
        <f t="shared" si="1"/>
        <v>10.240000000000002</v>
      </c>
      <c r="G6" s="5">
        <f t="shared" si="2"/>
        <v>64</v>
      </c>
      <c r="H6" s="8">
        <f t="shared" si="3"/>
        <v>3.7928571428571427</v>
      </c>
      <c r="I6" s="9">
        <f t="shared" si="4"/>
        <v>-0.59285714285714253</v>
      </c>
      <c r="J6" s="9">
        <f t="shared" si="5"/>
        <v>0.35147959183673433</v>
      </c>
      <c r="K6" s="9">
        <f t="shared" si="6"/>
        <v>0.62862244897959163</v>
      </c>
      <c r="L6" s="9">
        <f t="shared" si="7"/>
        <v>4.000000000000007E-2</v>
      </c>
      <c r="M6" s="9">
        <f t="shared" si="8"/>
        <v>-11.857142857142851</v>
      </c>
      <c r="N6" s="9">
        <f t="shared" si="9"/>
        <v>12.8</v>
      </c>
      <c r="O6" s="9">
        <f t="shared" si="10"/>
        <v>16</v>
      </c>
    </row>
    <row r="7" spans="2:15" ht="25.5" customHeight="1" thickBot="1" x14ac:dyDescent="0.3">
      <c r="B7" s="4" t="s">
        <v>5</v>
      </c>
      <c r="C7" s="5">
        <v>8</v>
      </c>
      <c r="D7" s="5">
        <v>1.5</v>
      </c>
      <c r="E7" s="5">
        <f t="shared" si="0"/>
        <v>64</v>
      </c>
      <c r="F7" s="5">
        <f t="shared" si="1"/>
        <v>2.25</v>
      </c>
      <c r="G7" s="5">
        <f t="shared" si="2"/>
        <v>12</v>
      </c>
      <c r="H7" s="8">
        <f t="shared" si="3"/>
        <v>1.414285714285715</v>
      </c>
      <c r="I7" s="9">
        <f t="shared" si="4"/>
        <v>8.5714285714284966E-2</v>
      </c>
      <c r="J7" s="9">
        <f t="shared" si="5"/>
        <v>7.3469387755100753E-3</v>
      </c>
      <c r="K7" s="9">
        <f t="shared" si="6"/>
        <v>2.5144897959183652</v>
      </c>
      <c r="L7" s="9">
        <f t="shared" si="7"/>
        <v>2.25</v>
      </c>
      <c r="M7" s="9">
        <f t="shared" si="8"/>
        <v>0.68571428571427973</v>
      </c>
      <c r="N7" s="9">
        <f t="shared" si="9"/>
        <v>-12</v>
      </c>
      <c r="O7" s="9">
        <f t="shared" si="10"/>
        <v>64</v>
      </c>
    </row>
    <row r="8" spans="2:15" ht="25.5" customHeight="1" thickBot="1" x14ac:dyDescent="0.3">
      <c r="B8" s="4" t="s">
        <v>6</v>
      </c>
      <c r="C8" s="5">
        <v>30</v>
      </c>
      <c r="D8" s="5">
        <v>6.2</v>
      </c>
      <c r="E8" s="5">
        <f t="shared" si="0"/>
        <v>900</v>
      </c>
      <c r="F8" s="5">
        <f t="shared" si="1"/>
        <v>38.440000000000005</v>
      </c>
      <c r="G8" s="5">
        <f t="shared" si="2"/>
        <v>186</v>
      </c>
      <c r="H8" s="8">
        <f t="shared" si="3"/>
        <v>5.7749999999999995</v>
      </c>
      <c r="I8" s="9">
        <f t="shared" si="4"/>
        <v>0.42500000000000071</v>
      </c>
      <c r="J8" s="9">
        <f t="shared" si="5"/>
        <v>0.18062500000000059</v>
      </c>
      <c r="K8" s="9">
        <f t="shared" si="6"/>
        <v>7.7006249999999969</v>
      </c>
      <c r="L8" s="9">
        <f t="shared" si="7"/>
        <v>10.240000000000002</v>
      </c>
      <c r="M8" s="9">
        <f t="shared" si="8"/>
        <v>12.750000000000021</v>
      </c>
      <c r="N8" s="9">
        <f t="shared" si="9"/>
        <v>86.8</v>
      </c>
      <c r="O8" s="9">
        <f t="shared" si="10"/>
        <v>196</v>
      </c>
    </row>
    <row r="9" spans="2:15" ht="25.5" customHeight="1" thickBot="1" x14ac:dyDescent="0.3">
      <c r="B9" s="4" t="s">
        <v>7</v>
      </c>
      <c r="C9" s="5">
        <v>12</v>
      </c>
      <c r="D9" s="5">
        <v>2.8</v>
      </c>
      <c r="E9" s="5">
        <f t="shared" si="0"/>
        <v>144</v>
      </c>
      <c r="F9" s="5">
        <f t="shared" si="1"/>
        <v>7.839999999999999</v>
      </c>
      <c r="G9" s="5">
        <f t="shared" si="2"/>
        <v>33.599999999999994</v>
      </c>
      <c r="H9" s="8">
        <f t="shared" si="3"/>
        <v>2.2071428571428573</v>
      </c>
      <c r="I9" s="9">
        <f t="shared" si="4"/>
        <v>0.59285714285714253</v>
      </c>
      <c r="J9" s="9">
        <f t="shared" si="5"/>
        <v>0.35147959183673433</v>
      </c>
      <c r="K9" s="9">
        <f t="shared" si="6"/>
        <v>0.62862244897959163</v>
      </c>
      <c r="L9" s="9">
        <f t="shared" si="7"/>
        <v>4.000000000000007E-2</v>
      </c>
      <c r="M9" s="9">
        <f t="shared" si="8"/>
        <v>7.1142857142857103</v>
      </c>
      <c r="N9" s="9">
        <f t="shared" si="9"/>
        <v>-11.2</v>
      </c>
      <c r="O9" s="9">
        <f t="shared" si="10"/>
        <v>16</v>
      </c>
    </row>
    <row r="10" spans="2:15" ht="25.5" customHeight="1" thickBot="1" x14ac:dyDescent="0.3">
      <c r="B10" s="4" t="s">
        <v>8</v>
      </c>
      <c r="C10" s="5">
        <v>14</v>
      </c>
      <c r="D10" s="5">
        <v>2.2999999999999998</v>
      </c>
      <c r="E10" s="5">
        <f t="shared" si="0"/>
        <v>196</v>
      </c>
      <c r="F10" s="5">
        <f t="shared" si="1"/>
        <v>5.2899999999999991</v>
      </c>
      <c r="G10" s="5">
        <f t="shared" si="2"/>
        <v>32.199999999999996</v>
      </c>
      <c r="H10" s="8">
        <f t="shared" si="3"/>
        <v>2.6035714285714286</v>
      </c>
      <c r="I10" s="9">
        <f t="shared" si="4"/>
        <v>-0.30357142857142883</v>
      </c>
      <c r="J10" s="9">
        <f t="shared" si="5"/>
        <v>9.2155612244898114E-2</v>
      </c>
      <c r="K10" s="9">
        <f t="shared" si="6"/>
        <v>0.15715561224489791</v>
      </c>
      <c r="L10" s="9">
        <f t="shared" si="7"/>
        <v>0.49000000000000027</v>
      </c>
      <c r="M10" s="9">
        <f t="shared" si="8"/>
        <v>-4.2500000000000036</v>
      </c>
      <c r="N10" s="9">
        <f t="shared" si="9"/>
        <v>-4.5999999999999996</v>
      </c>
      <c r="O10" s="9">
        <f t="shared" si="10"/>
        <v>4</v>
      </c>
    </row>
    <row r="11" spans="2:15" ht="25.5" customHeight="1" thickBot="1" x14ac:dyDescent="0.3">
      <c r="B11" s="4" t="s">
        <v>9</v>
      </c>
      <c r="C11" s="5">
        <f t="shared" ref="C11:L11" si="11">SUM(C4:C10)</f>
        <v>112</v>
      </c>
      <c r="D11" s="5">
        <f t="shared" si="11"/>
        <v>21</v>
      </c>
      <c r="E11" s="5">
        <f t="shared" si="11"/>
        <v>2128</v>
      </c>
      <c r="F11" s="5">
        <f t="shared" si="11"/>
        <v>77.28</v>
      </c>
      <c r="G11" s="5">
        <f t="shared" si="11"/>
        <v>402.59999999999997</v>
      </c>
      <c r="H11" s="5">
        <f t="shared" si="11"/>
        <v>21</v>
      </c>
      <c r="I11" s="12">
        <f t="shared" si="11"/>
        <v>-8.8817841970012523E-16</v>
      </c>
      <c r="J11" s="10">
        <f t="shared" si="11"/>
        <v>1.078928571428571</v>
      </c>
      <c r="K11" s="10">
        <f t="shared" si="11"/>
        <v>13.201071428571421</v>
      </c>
      <c r="L11" s="10">
        <f t="shared" si="11"/>
        <v>14.280000000000003</v>
      </c>
      <c r="M11" s="9">
        <f>SUM(M4:M10)</f>
        <v>1.0658141036401503E-14</v>
      </c>
      <c r="N11" s="9">
        <f>SUM(N4:N10)</f>
        <v>66.600000000000009</v>
      </c>
      <c r="O11" s="9">
        <f>SUM(O4:O10)</f>
        <v>336</v>
      </c>
    </row>
    <row r="12" spans="2:15" ht="30" x14ac:dyDescent="0.25">
      <c r="I12" s="11"/>
    </row>
    <row r="13" spans="2:15" ht="28.2" x14ac:dyDescent="0.5">
      <c r="F13" s="19" t="s">
        <v>14</v>
      </c>
      <c r="G13" s="6">
        <v>7</v>
      </c>
    </row>
    <row r="14" spans="2:15" ht="27.6" x14ac:dyDescent="0.45">
      <c r="C14" s="6" t="s">
        <v>13</v>
      </c>
      <c r="H14" s="6" t="s">
        <v>16</v>
      </c>
    </row>
    <row r="25" spans="3:9" ht="27.6" x14ac:dyDescent="0.45">
      <c r="C25" s="21" t="s">
        <v>15</v>
      </c>
      <c r="D25" s="6">
        <f>(D11*E11-C11*G11)/(G13*E11-C11^2)</f>
        <v>-0.17142857142857018</v>
      </c>
      <c r="H25" s="21" t="s">
        <v>17</v>
      </c>
      <c r="I25" s="7">
        <f>(G13*G11-C11*D11)/(G13*E11-C11^2)</f>
        <v>0.19821428571428565</v>
      </c>
    </row>
    <row r="28" spans="3:9" ht="27.6" x14ac:dyDescent="0.45">
      <c r="C28" s="21" t="s">
        <v>15</v>
      </c>
      <c r="D28" s="6">
        <f>INTERCEPT(D4:D10,C4:C10)</f>
        <v>-0.17142857142857171</v>
      </c>
      <c r="H28" s="20" t="s">
        <v>17</v>
      </c>
      <c r="I28" s="7">
        <f>SLOPE(D4:D10,C4:C10)</f>
        <v>0.19821428571428573</v>
      </c>
    </row>
    <row r="29" spans="3:9" ht="27.6" x14ac:dyDescent="0.45">
      <c r="C29" s="21"/>
      <c r="D29" s="6"/>
      <c r="H29" s="20"/>
      <c r="I29" s="7"/>
    </row>
    <row r="30" spans="3:9" ht="27.6" x14ac:dyDescent="0.45">
      <c r="C30" s="21" t="s">
        <v>15</v>
      </c>
      <c r="D30" s="6">
        <f>AVERAGE(D4:D10)-I28*AVERAGE(C4:C10)</f>
        <v>-0.17142857142857171</v>
      </c>
      <c r="H30" s="20" t="s">
        <v>17</v>
      </c>
      <c r="I30" s="7">
        <f>N11/O11</f>
        <v>0.19821428571428573</v>
      </c>
    </row>
    <row r="31" spans="3:9" ht="27.6" x14ac:dyDescent="0.45">
      <c r="C31" s="21"/>
      <c r="D31" s="6"/>
      <c r="H31" s="20"/>
      <c r="I31" s="7"/>
    </row>
    <row r="32" spans="3:9" ht="27.6" x14ac:dyDescent="0.45">
      <c r="C32" s="21"/>
      <c r="D32" s="6"/>
      <c r="H32" s="20"/>
      <c r="I32" s="7"/>
    </row>
    <row r="35" spans="3:13" ht="28.8" x14ac:dyDescent="0.45">
      <c r="C35" s="14" t="s">
        <v>23</v>
      </c>
      <c r="D35" s="6">
        <f>K11/L11</f>
        <v>0.92444477791116375</v>
      </c>
    </row>
    <row r="36" spans="3:13" ht="24.6" x14ac:dyDescent="0.4">
      <c r="G36" s="3" t="s">
        <v>25</v>
      </c>
      <c r="H36" s="3"/>
    </row>
    <row r="37" spans="3:13" ht="27.6" x14ac:dyDescent="0.45">
      <c r="G37" s="6">
        <f t="array" ref="G37:H41">LINEST(D4:D10,C4:C10,TRUE,TRUE)</f>
        <v>0.1982142857142857</v>
      </c>
      <c r="H37" s="6">
        <v>-0.17142857142857126</v>
      </c>
    </row>
    <row r="38" spans="3:13" ht="42" x14ac:dyDescent="0.45">
      <c r="C38" s="14" t="s">
        <v>57</v>
      </c>
      <c r="D38" s="6">
        <f>1-J11/L11</f>
        <v>0.92444477791116453</v>
      </c>
      <c r="G38" s="6">
        <v>2.5342047820866836E-2</v>
      </c>
      <c r="H38" s="6">
        <v>0.44185370189413475</v>
      </c>
      <c r="K38" s="24" t="s">
        <v>58</v>
      </c>
    </row>
    <row r="39" spans="3:13" ht="27.6" x14ac:dyDescent="0.45">
      <c r="G39" s="6">
        <v>0.92444477791116453</v>
      </c>
      <c r="H39" s="6">
        <v>0.46452740961725203</v>
      </c>
      <c r="K39" s="24" t="s">
        <v>59</v>
      </c>
    </row>
    <row r="40" spans="3:13" ht="28.8" x14ac:dyDescent="0.45">
      <c r="C40" s="14" t="s">
        <v>24</v>
      </c>
      <c r="D40" s="6">
        <f>CORREL(C4:C10,D4:D10)^2</f>
        <v>0.92444477791116475</v>
      </c>
      <c r="G40" s="6">
        <v>61.176762661370432</v>
      </c>
      <c r="H40" s="6">
        <v>5</v>
      </c>
      <c r="K40" s="13" t="s">
        <v>60</v>
      </c>
      <c r="L40" s="13">
        <v>13</v>
      </c>
    </row>
    <row r="41" spans="3:13" ht="27.6" x14ac:dyDescent="0.45">
      <c r="G41" s="6">
        <v>13.201071428571431</v>
      </c>
      <c r="H41" s="6">
        <v>1.0789285714285712</v>
      </c>
      <c r="K41" s="13" t="s">
        <v>61</v>
      </c>
      <c r="L41" s="13">
        <f>D$25+I$25*L40</f>
        <v>2.405357142857143</v>
      </c>
      <c r="M41">
        <f>FORECAST(L40,D$4:D$10,C$4:C$10)</f>
        <v>2.405357142857143</v>
      </c>
    </row>
    <row r="43" spans="3:13" ht="15" x14ac:dyDescent="0.25">
      <c r="K43" s="25" t="s">
        <v>62</v>
      </c>
    </row>
    <row r="44" spans="3:13" x14ac:dyDescent="0.25">
      <c r="K44" s="23"/>
    </row>
    <row r="46" spans="3:13" ht="24.6" x14ac:dyDescent="0.4">
      <c r="C46" s="3" t="s">
        <v>26</v>
      </c>
    </row>
    <row r="47" spans="3:13" x14ac:dyDescent="0.25">
      <c r="C47" t="s">
        <v>27</v>
      </c>
    </row>
    <row r="48" spans="3:13" ht="13.8" thickBot="1" x14ac:dyDescent="0.3"/>
    <row r="49" spans="3:13" x14ac:dyDescent="0.25">
      <c r="C49" s="18" t="s">
        <v>28</v>
      </c>
      <c r="D49" s="18"/>
    </row>
    <row r="50" spans="3:13" x14ac:dyDescent="0.25">
      <c r="C50" s="15" t="s">
        <v>29</v>
      </c>
      <c r="D50" s="15">
        <v>0.96148051353689146</v>
      </c>
    </row>
    <row r="51" spans="3:13" x14ac:dyDescent="0.25">
      <c r="C51" s="15" t="s">
        <v>30</v>
      </c>
      <c r="D51" s="15">
        <v>0.92444477791116453</v>
      </c>
    </row>
    <row r="52" spans="3:13" x14ac:dyDescent="0.25">
      <c r="C52" s="15" t="s">
        <v>31</v>
      </c>
      <c r="D52" s="15">
        <v>0.90933373349339741</v>
      </c>
    </row>
    <row r="53" spans="3:13" x14ac:dyDescent="0.25">
      <c r="C53" s="15" t="s">
        <v>32</v>
      </c>
      <c r="D53" s="15">
        <v>0.46452740961725203</v>
      </c>
    </row>
    <row r="54" spans="3:13" ht="25.2" thickBot="1" x14ac:dyDescent="0.3">
      <c r="C54" s="16" t="s">
        <v>33</v>
      </c>
      <c r="D54" s="16">
        <v>7</v>
      </c>
      <c r="K54" s="13" t="s">
        <v>60</v>
      </c>
      <c r="L54" s="13">
        <v>94</v>
      </c>
    </row>
    <row r="55" spans="3:13" ht="24.6" x14ac:dyDescent="0.25">
      <c r="K55" s="13" t="s">
        <v>61</v>
      </c>
      <c r="L55" s="13">
        <f>D$25+I$25*L54</f>
        <v>18.460714285714282</v>
      </c>
      <c r="M55">
        <f>FORECAST(L54,D$4:D$10,C$4:C$10)</f>
        <v>18.460714285714289</v>
      </c>
    </row>
    <row r="56" spans="3:13" ht="13.8" thickBot="1" x14ac:dyDescent="0.3">
      <c r="C56" t="s">
        <v>34</v>
      </c>
    </row>
    <row r="57" spans="3:13" ht="15" x14ac:dyDescent="0.25">
      <c r="C57" s="17"/>
      <c r="D57" s="17" t="s">
        <v>38</v>
      </c>
      <c r="E57" s="17" t="s">
        <v>39</v>
      </c>
      <c r="F57" s="17" t="s">
        <v>40</v>
      </c>
      <c r="G57" s="17" t="s">
        <v>7</v>
      </c>
      <c r="H57" s="17" t="s">
        <v>41</v>
      </c>
      <c r="K57" s="25" t="s">
        <v>63</v>
      </c>
    </row>
    <row r="58" spans="3:13" x14ac:dyDescent="0.25">
      <c r="C58" s="15" t="s">
        <v>35</v>
      </c>
      <c r="D58" s="15">
        <v>1</v>
      </c>
      <c r="E58" s="15">
        <v>13.201071428571431</v>
      </c>
      <c r="F58" s="15">
        <v>13.201071428571431</v>
      </c>
      <c r="G58" s="15">
        <v>61.176762661370432</v>
      </c>
      <c r="H58" s="15">
        <v>5.4781485409422274E-4</v>
      </c>
      <c r="K58" s="23"/>
    </row>
    <row r="59" spans="3:13" x14ac:dyDescent="0.25">
      <c r="C59" s="15" t="s">
        <v>36</v>
      </c>
      <c r="D59" s="15">
        <v>5</v>
      </c>
      <c r="E59" s="15">
        <v>1.0789285714285712</v>
      </c>
      <c r="F59" s="15">
        <v>0.21578571428571425</v>
      </c>
      <c r="G59" s="15"/>
      <c r="H59" s="15"/>
    </row>
    <row r="60" spans="3:13" ht="13.8" thickBot="1" x14ac:dyDescent="0.3">
      <c r="C60" s="16" t="s">
        <v>37</v>
      </c>
      <c r="D60" s="16">
        <v>6</v>
      </c>
      <c r="E60" s="16">
        <v>14.28</v>
      </c>
      <c r="F60" s="16"/>
      <c r="G60" s="16"/>
      <c r="H60" s="16"/>
    </row>
    <row r="61" spans="3:13" ht="13.8" thickBot="1" x14ac:dyDescent="0.3"/>
    <row r="62" spans="3:13" x14ac:dyDescent="0.25">
      <c r="C62" s="17"/>
      <c r="D62" s="17" t="s">
        <v>42</v>
      </c>
      <c r="E62" s="17" t="s">
        <v>32</v>
      </c>
      <c r="F62" s="17" t="s">
        <v>43</v>
      </c>
      <c r="G62" s="17" t="s">
        <v>44</v>
      </c>
      <c r="H62" s="17" t="s">
        <v>45</v>
      </c>
      <c r="I62" s="17" t="s">
        <v>46</v>
      </c>
    </row>
    <row r="63" spans="3:13" x14ac:dyDescent="0.25">
      <c r="C63" s="15" t="s">
        <v>13</v>
      </c>
      <c r="D63" s="15">
        <v>-0.17142857142857126</v>
      </c>
      <c r="E63" s="15">
        <v>0.44185370189413486</v>
      </c>
      <c r="F63" s="15">
        <v>-0.38797586326354777</v>
      </c>
      <c r="G63" s="15">
        <v>0.71400191056669371</v>
      </c>
      <c r="H63" s="15">
        <v>-1.3072496711114965</v>
      </c>
      <c r="I63" s="15">
        <v>0.96439252825435395</v>
      </c>
    </row>
    <row r="64" spans="3:13" ht="13.8" thickBot="1" x14ac:dyDescent="0.3">
      <c r="C64" s="16" t="s">
        <v>47</v>
      </c>
      <c r="D64" s="16">
        <v>0.1982142857142857</v>
      </c>
      <c r="E64" s="16">
        <v>2.5342047820866843E-2</v>
      </c>
      <c r="F64" s="16">
        <v>7.8215575598067684</v>
      </c>
      <c r="G64" s="16">
        <v>5.4781485409422339E-4</v>
      </c>
      <c r="H64" s="16">
        <v>0.133070477931929</v>
      </c>
      <c r="I64" s="16">
        <v>0.26335809349664241</v>
      </c>
    </row>
    <row r="68" spans="3:5" x14ac:dyDescent="0.25">
      <c r="C68" t="s">
        <v>48</v>
      </c>
    </row>
    <row r="69" spans="3:5" ht="13.8" thickBot="1" x14ac:dyDescent="0.3"/>
    <row r="70" spans="3:5" x14ac:dyDescent="0.25">
      <c r="C70" s="17" t="s">
        <v>49</v>
      </c>
      <c r="D70" s="17" t="s">
        <v>50</v>
      </c>
      <c r="E70" s="17" t="s">
        <v>19</v>
      </c>
    </row>
    <row r="71" spans="3:5" x14ac:dyDescent="0.25">
      <c r="C71" s="15">
        <v>1</v>
      </c>
      <c r="D71" s="15">
        <v>1.8107142857142857</v>
      </c>
      <c r="E71" s="15">
        <v>8.9285714285714191E-2</v>
      </c>
    </row>
    <row r="72" spans="3:5" x14ac:dyDescent="0.25">
      <c r="C72" s="15">
        <v>2</v>
      </c>
      <c r="D72" s="15">
        <v>3.3964285714285714</v>
      </c>
      <c r="E72" s="15">
        <v>-0.29642857142857126</v>
      </c>
    </row>
    <row r="73" spans="3:5" x14ac:dyDescent="0.25">
      <c r="C73" s="15">
        <v>3</v>
      </c>
      <c r="D73" s="15">
        <v>3.7928571428571427</v>
      </c>
      <c r="E73" s="15">
        <v>-0.59285714285714253</v>
      </c>
    </row>
    <row r="74" spans="3:5" x14ac:dyDescent="0.25">
      <c r="C74" s="15">
        <v>4</v>
      </c>
      <c r="D74" s="15">
        <v>1.4142857142857144</v>
      </c>
      <c r="E74" s="15">
        <v>8.5714285714285632E-2</v>
      </c>
    </row>
    <row r="75" spans="3:5" x14ac:dyDescent="0.25">
      <c r="C75" s="15">
        <v>5</v>
      </c>
      <c r="D75" s="15">
        <v>5.7750000000000004</v>
      </c>
      <c r="E75" s="15">
        <v>0.42499999999999999</v>
      </c>
    </row>
    <row r="76" spans="3:5" x14ac:dyDescent="0.25">
      <c r="C76" s="15">
        <v>6</v>
      </c>
      <c r="D76" s="15">
        <v>2.2071428571428573</v>
      </c>
      <c r="E76" s="15">
        <v>0.59285714285714253</v>
      </c>
    </row>
    <row r="77" spans="3:5" ht="13.8" thickBot="1" x14ac:dyDescent="0.3">
      <c r="C77" s="16">
        <v>7</v>
      </c>
      <c r="D77" s="16">
        <v>2.6035714285714286</v>
      </c>
      <c r="E77" s="16">
        <v>-0.30357142857142883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22860</xdr:colOff>
                <xdr:row>14</xdr:row>
                <xdr:rowOff>76200</xdr:rowOff>
              </from>
              <to>
                <xdr:col>6</xdr:col>
                <xdr:colOff>525780</xdr:colOff>
                <xdr:row>22</xdr:row>
                <xdr:rowOff>7620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6</xdr:col>
                <xdr:colOff>1028700</xdr:colOff>
                <xdr:row>14</xdr:row>
                <xdr:rowOff>22860</xdr:rowOff>
              </from>
              <to>
                <xdr:col>10</xdr:col>
                <xdr:colOff>472440</xdr:colOff>
                <xdr:row>22</xdr:row>
                <xdr:rowOff>76200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46" r:id="rId8">
          <objectPr defaultSize="0" autoPict="0" r:id="rId9">
            <anchor moveWithCells="1" sizeWithCells="1">
              <from>
                <xdr:col>10</xdr:col>
                <xdr:colOff>274320</xdr:colOff>
                <xdr:row>29</xdr:row>
                <xdr:rowOff>281940</xdr:rowOff>
              </from>
              <to>
                <xdr:col>11</xdr:col>
                <xdr:colOff>129540</xdr:colOff>
                <xdr:row>33</xdr:row>
                <xdr:rowOff>38100</xdr:rowOff>
              </to>
            </anchor>
          </objectPr>
        </oleObject>
      </mc:Choice>
      <mc:Fallback>
        <oleObject progId="Equation.3" shapeId="1046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3</vt:i4>
      </vt:variant>
    </vt:vector>
  </HeadingPairs>
  <TitlesOfParts>
    <vt:vector size="5" baseType="lpstr">
      <vt:lpstr>Testo_esercizio</vt:lpstr>
      <vt:lpstr>Dati</vt:lpstr>
      <vt:lpstr>Diagramma_dispersione</vt:lpstr>
      <vt:lpstr>DD_con_polinomio_3</vt:lpstr>
      <vt:lpstr>Grafico_residui</vt:lpstr>
    </vt:vector>
  </TitlesOfParts>
  <Company>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Riani</cp:lastModifiedBy>
  <dcterms:created xsi:type="dcterms:W3CDTF">2005-03-04T14:41:32Z</dcterms:created>
  <dcterms:modified xsi:type="dcterms:W3CDTF">2016-02-11T23:59:41Z</dcterms:modified>
</cp:coreProperties>
</file>