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SV\inputfiles\"/>
    </mc:Choice>
  </mc:AlternateContent>
  <bookViews>
    <workbookView xWindow="120" yWindow="72" windowWidth="15480" windowHeight="10248"/>
  </bookViews>
  <sheets>
    <sheet name="testo" sheetId="4" r:id="rId1"/>
    <sheet name="Analisi dei dati" sheetId="5" r:id="rId2"/>
    <sheet name="dati" sheetId="1" r:id="rId3"/>
  </sheets>
  <definedNames>
    <definedName name="_xlnm.Print_Area" localSheetId="2">dati!$A$1:$Q$259</definedName>
  </definedNames>
  <calcPr calcId="162913"/>
</workbook>
</file>

<file path=xl/calcChain.xml><?xml version="1.0" encoding="utf-8"?>
<calcChain xmlns="http://schemas.openxmlformats.org/spreadsheetml/2006/main">
  <c r="C74" i="1" l="1"/>
  <c r="A124" i="1" a="1"/>
  <c r="B128" i="1" s="1"/>
  <c r="B126" i="1"/>
  <c r="B127" i="1"/>
  <c r="A79" i="1"/>
  <c r="C100" i="1"/>
  <c r="B79" i="1"/>
  <c r="C99" i="1"/>
  <c r="C79" i="1"/>
  <c r="C98" i="1"/>
  <c r="D79" i="1"/>
  <c r="C97" i="1" s="1"/>
  <c r="E79" i="1"/>
  <c r="C96" i="1"/>
  <c r="F79" i="1"/>
  <c r="C95" i="1"/>
  <c r="G79" i="1"/>
  <c r="C94" i="1"/>
  <c r="H79" i="1"/>
  <c r="C93" i="1" s="1"/>
  <c r="I79" i="1"/>
  <c r="C92" i="1"/>
  <c r="J79" i="1"/>
  <c r="C91" i="1"/>
  <c r="K79" i="1"/>
  <c r="C90" i="1"/>
  <c r="L79" i="1"/>
  <c r="C89" i="1" s="1"/>
  <c r="M79" i="1"/>
  <c r="C88" i="1"/>
  <c r="L64" i="1"/>
  <c r="M65" i="1"/>
  <c r="N66" i="1"/>
  <c r="O67" i="1"/>
  <c r="P68" i="1"/>
  <c r="Q69" i="1" s="1"/>
  <c r="K64" i="1"/>
  <c r="L65" i="1"/>
  <c r="M66" i="1" s="1"/>
  <c r="N67" i="1" s="1"/>
  <c r="O68" i="1" s="1"/>
  <c r="P69" i="1" s="1"/>
  <c r="J64" i="1"/>
  <c r="K65" i="1" s="1"/>
  <c r="L66" i="1" s="1"/>
  <c r="M67" i="1" s="1"/>
  <c r="N68" i="1" s="1"/>
  <c r="O69" i="1" s="1"/>
  <c r="I64" i="1"/>
  <c r="J65" i="1"/>
  <c r="K66" i="1"/>
  <c r="L67" i="1" s="1"/>
  <c r="M68" i="1" s="1"/>
  <c r="N69" i="1" s="1"/>
  <c r="H64" i="1"/>
  <c r="I65" i="1"/>
  <c r="J66" i="1"/>
  <c r="K67" i="1"/>
  <c r="L68" i="1"/>
  <c r="M69" i="1" s="1"/>
  <c r="G64" i="1"/>
  <c r="H65" i="1"/>
  <c r="I66" i="1" s="1"/>
  <c r="J67" i="1" s="1"/>
  <c r="K68" i="1" s="1"/>
  <c r="L69" i="1"/>
  <c r="G65" i="1"/>
  <c r="H66" i="1" s="1"/>
  <c r="I67" i="1" s="1"/>
  <c r="J68" i="1" s="1"/>
  <c r="K69" i="1" s="1"/>
  <c r="G66" i="1"/>
  <c r="H67" i="1"/>
  <c r="I68" i="1"/>
  <c r="J69" i="1"/>
  <c r="G67" i="1"/>
  <c r="H68" i="1" s="1"/>
  <c r="I69" i="1" s="1"/>
  <c r="G68" i="1"/>
  <c r="H69" i="1"/>
  <c r="G69" i="1"/>
  <c r="M64" i="1"/>
  <c r="N65" i="1"/>
  <c r="O66" i="1" s="1"/>
  <c r="P67" i="1" s="1"/>
  <c r="Q68" i="1" s="1"/>
  <c r="N64" i="1"/>
  <c r="O65" i="1"/>
  <c r="P66" i="1"/>
  <c r="Q67" i="1"/>
  <c r="O64" i="1"/>
  <c r="P65" i="1" s="1"/>
  <c r="Q66" i="1" s="1"/>
  <c r="P64" i="1"/>
  <c r="Q65" i="1" s="1"/>
  <c r="Q64" i="1"/>
  <c r="L52" i="1"/>
  <c r="M53" i="1"/>
  <c r="N54" i="1"/>
  <c r="O55" i="1" s="1"/>
  <c r="P56" i="1" s="1"/>
  <c r="Q57" i="1" s="1"/>
  <c r="K52" i="1"/>
  <c r="L53" i="1"/>
  <c r="M54" i="1"/>
  <c r="N55" i="1"/>
  <c r="O56" i="1" s="1"/>
  <c r="P57" i="1" s="1"/>
  <c r="J52" i="1"/>
  <c r="K53" i="1"/>
  <c r="L54" i="1" s="1"/>
  <c r="M55" i="1" s="1"/>
  <c r="N56" i="1" s="1"/>
  <c r="O57" i="1"/>
  <c r="I52" i="1"/>
  <c r="J53" i="1" s="1"/>
  <c r="K54" i="1" s="1"/>
  <c r="L55" i="1" s="1"/>
  <c r="M56" i="1" s="1"/>
  <c r="N57" i="1" s="1"/>
  <c r="H52" i="1"/>
  <c r="I53" i="1"/>
  <c r="J54" i="1"/>
  <c r="K55" i="1" s="1"/>
  <c r="L56" i="1" s="1"/>
  <c r="M57" i="1" s="1"/>
  <c r="G52" i="1"/>
  <c r="H53" i="1" s="1"/>
  <c r="I54" i="1" s="1"/>
  <c r="J55" i="1"/>
  <c r="K56" i="1" s="1"/>
  <c r="L57" i="1" s="1"/>
  <c r="G53" i="1"/>
  <c r="H54" i="1"/>
  <c r="I55" i="1" s="1"/>
  <c r="J56" i="1" s="1"/>
  <c r="K57" i="1" s="1"/>
  <c r="G54" i="1"/>
  <c r="H55" i="1"/>
  <c r="I56" i="1" s="1"/>
  <c r="J57" i="1" s="1"/>
  <c r="G55" i="1"/>
  <c r="H56" i="1" s="1"/>
  <c r="I57" i="1" s="1"/>
  <c r="G56" i="1"/>
  <c r="H57" i="1"/>
  <c r="G57" i="1"/>
  <c r="M52" i="1"/>
  <c r="N53" i="1" s="1"/>
  <c r="O54" i="1" s="1"/>
  <c r="P55" i="1" s="1"/>
  <c r="Q56" i="1" s="1"/>
  <c r="N52" i="1"/>
  <c r="O53" i="1"/>
  <c r="P54" i="1"/>
  <c r="Q55" i="1" s="1"/>
  <c r="O52" i="1"/>
  <c r="P53" i="1"/>
  <c r="Q54" i="1" s="1"/>
  <c r="P52" i="1"/>
  <c r="Q53" i="1"/>
  <c r="Q52" i="1"/>
  <c r="L40" i="1"/>
  <c r="M41" i="1" s="1"/>
  <c r="N42" i="1" s="1"/>
  <c r="O43" i="1" s="1"/>
  <c r="P44" i="1" s="1"/>
  <c r="Q45" i="1" s="1"/>
  <c r="K40" i="1"/>
  <c r="L41" i="1"/>
  <c r="M42" i="1"/>
  <c r="N43" i="1" s="1"/>
  <c r="O44" i="1" s="1"/>
  <c r="P45" i="1" s="1"/>
  <c r="J40" i="1"/>
  <c r="K41" i="1" s="1"/>
  <c r="L42" i="1" s="1"/>
  <c r="M43" i="1"/>
  <c r="N44" i="1" s="1"/>
  <c r="O45" i="1" s="1"/>
  <c r="I40" i="1"/>
  <c r="J41" i="1"/>
  <c r="K42" i="1" s="1"/>
  <c r="L43" i="1" s="1"/>
  <c r="M44" i="1" s="1"/>
  <c r="N45" i="1"/>
  <c r="H40" i="1"/>
  <c r="I41" i="1" s="1"/>
  <c r="J42" i="1" s="1"/>
  <c r="K43" i="1" s="1"/>
  <c r="L44" i="1" s="1"/>
  <c r="M45" i="1" s="1"/>
  <c r="G40" i="1"/>
  <c r="H41" i="1"/>
  <c r="I42" i="1"/>
  <c r="J43" i="1" s="1"/>
  <c r="K44" i="1" s="1"/>
  <c r="L45" i="1" s="1"/>
  <c r="G41" i="1"/>
  <c r="H42" i="1" s="1"/>
  <c r="I43" i="1" s="1"/>
  <c r="J44" i="1"/>
  <c r="K45" i="1" s="1"/>
  <c r="G42" i="1"/>
  <c r="H43" i="1" s="1"/>
  <c r="I44" i="1" s="1"/>
  <c r="J45" i="1" s="1"/>
  <c r="G43" i="1"/>
  <c r="H44" i="1"/>
  <c r="I45" i="1"/>
  <c r="G44" i="1"/>
  <c r="H45" i="1" s="1"/>
  <c r="G45" i="1"/>
  <c r="M40" i="1"/>
  <c r="N41" i="1" s="1"/>
  <c r="O42" i="1" s="1"/>
  <c r="P43" i="1" s="1"/>
  <c r="Q44" i="1" s="1"/>
  <c r="N40" i="1"/>
  <c r="O41" i="1" s="1"/>
  <c r="P42" i="1" s="1"/>
  <c r="Q43" i="1"/>
  <c r="O40" i="1"/>
  <c r="P41" i="1" s="1"/>
  <c r="Q42" i="1" s="1"/>
  <c r="P40" i="1"/>
  <c r="Q41" i="1"/>
  <c r="Q40" i="1"/>
  <c r="L28" i="1"/>
  <c r="M29" i="1"/>
  <c r="N30" i="1" s="1"/>
  <c r="O31" i="1" s="1"/>
  <c r="P32" i="1" s="1"/>
  <c r="Q33" i="1"/>
  <c r="K28" i="1"/>
  <c r="L29" i="1" s="1"/>
  <c r="M30" i="1" s="1"/>
  <c r="N31" i="1" s="1"/>
  <c r="O32" i="1" s="1"/>
  <c r="P33" i="1" s="1"/>
  <c r="J28" i="1"/>
  <c r="K29" i="1"/>
  <c r="L30" i="1"/>
  <c r="M31" i="1" s="1"/>
  <c r="N32" i="1" s="1"/>
  <c r="O33" i="1" s="1"/>
  <c r="I28" i="1"/>
  <c r="J29" i="1" s="1"/>
  <c r="K30" i="1" s="1"/>
  <c r="L31" i="1"/>
  <c r="M32" i="1" s="1"/>
  <c r="N33" i="1" s="1"/>
  <c r="H28" i="1"/>
  <c r="I29" i="1"/>
  <c r="J30" i="1" s="1"/>
  <c r="K31" i="1" s="1"/>
  <c r="L32" i="1" s="1"/>
  <c r="M33" i="1"/>
  <c r="G28" i="1"/>
  <c r="H29" i="1" s="1"/>
  <c r="I30" i="1" s="1"/>
  <c r="J31" i="1" s="1"/>
  <c r="K32" i="1" s="1"/>
  <c r="L33" i="1" s="1"/>
  <c r="G29" i="1"/>
  <c r="H30" i="1"/>
  <c r="I31" i="1"/>
  <c r="J32" i="1" s="1"/>
  <c r="K33" i="1" s="1"/>
  <c r="G30" i="1"/>
  <c r="H31" i="1" s="1"/>
  <c r="I32" i="1" s="1"/>
  <c r="J33" i="1" s="1"/>
  <c r="G31" i="1"/>
  <c r="H32" i="1"/>
  <c r="I33" i="1" s="1"/>
  <c r="G32" i="1"/>
  <c r="H33" i="1"/>
  <c r="G33" i="1"/>
  <c r="M28" i="1"/>
  <c r="N29" i="1"/>
  <c r="O30" i="1"/>
  <c r="P31" i="1" s="1"/>
  <c r="Q32" i="1" s="1"/>
  <c r="N28" i="1"/>
  <c r="O29" i="1"/>
  <c r="P30" i="1" s="1"/>
  <c r="Q31" i="1" s="1"/>
  <c r="O28" i="1"/>
  <c r="P29" i="1"/>
  <c r="Q30" i="1" s="1"/>
  <c r="P28" i="1"/>
  <c r="Q29" i="1" s="1"/>
  <c r="Q28" i="1"/>
  <c r="L16" i="1"/>
  <c r="M17" i="1" s="1"/>
  <c r="N18" i="1" s="1"/>
  <c r="O19" i="1"/>
  <c r="P20" i="1"/>
  <c r="Q21" i="1" s="1"/>
  <c r="K16" i="1"/>
  <c r="L17" i="1"/>
  <c r="M18" i="1" s="1"/>
  <c r="N19" i="1" s="1"/>
  <c r="O20" i="1" s="1"/>
  <c r="P21" i="1" s="1"/>
  <c r="J16" i="1"/>
  <c r="K17" i="1" s="1"/>
  <c r="L18" i="1" s="1"/>
  <c r="M19" i="1" s="1"/>
  <c r="N20" i="1" s="1"/>
  <c r="O21" i="1" s="1"/>
  <c r="I16" i="1"/>
  <c r="J17" i="1"/>
  <c r="K18" i="1"/>
  <c r="L19" i="1" s="1"/>
  <c r="M20" i="1" s="1"/>
  <c r="N21" i="1" s="1"/>
  <c r="H16" i="1"/>
  <c r="I17" i="1" s="1"/>
  <c r="J18" i="1" s="1"/>
  <c r="K19" i="1" s="1"/>
  <c r="L20" i="1" s="1"/>
  <c r="M21" i="1" s="1"/>
  <c r="G16" i="1"/>
  <c r="H17" i="1"/>
  <c r="I18" i="1" s="1"/>
  <c r="J19" i="1" s="1"/>
  <c r="K20" i="1" s="1"/>
  <c r="L21" i="1"/>
  <c r="G17" i="1"/>
  <c r="H18" i="1" s="1"/>
  <c r="I19" i="1" s="1"/>
  <c r="J20" i="1" s="1"/>
  <c r="K21" i="1" s="1"/>
  <c r="G18" i="1"/>
  <c r="H19" i="1"/>
  <c r="I20" i="1"/>
  <c r="J21" i="1" s="1"/>
  <c r="G19" i="1"/>
  <c r="H20" i="1" s="1"/>
  <c r="I21" i="1"/>
  <c r="G20" i="1"/>
  <c r="H21" i="1" s="1"/>
  <c r="G21" i="1"/>
  <c r="M16" i="1"/>
  <c r="N17" i="1" s="1"/>
  <c r="O18" i="1" s="1"/>
  <c r="P19" i="1" s="1"/>
  <c r="Q20" i="1" s="1"/>
  <c r="N16" i="1"/>
  <c r="O17" i="1" s="1"/>
  <c r="P18" i="1" s="1"/>
  <c r="Q19" i="1" s="1"/>
  <c r="O16" i="1"/>
  <c r="P17" i="1" s="1"/>
  <c r="Q18" i="1" s="1"/>
  <c r="P16" i="1"/>
  <c r="Q17" i="1" s="1"/>
  <c r="Q16" i="1"/>
  <c r="G5" i="1"/>
  <c r="L5" i="1"/>
  <c r="P7" i="1"/>
  <c r="Q8" i="1"/>
  <c r="G6" i="1"/>
  <c r="H6" i="1"/>
  <c r="I7" i="1" s="1"/>
  <c r="J8" i="1" s="1"/>
  <c r="K9" i="1" s="1"/>
  <c r="M6" i="1"/>
  <c r="N7" i="1" s="1"/>
  <c r="G7" i="1"/>
  <c r="H8" i="1" s="1"/>
  <c r="H7" i="1"/>
  <c r="I8" i="1" s="1"/>
  <c r="J9" i="1" s="1"/>
  <c r="G8" i="1"/>
  <c r="H9" i="1"/>
  <c r="O8" i="1"/>
  <c r="P9" i="1" s="1"/>
  <c r="G9" i="1"/>
  <c r="I9" i="1"/>
  <c r="H4" i="1"/>
  <c r="I5" i="1"/>
  <c r="J6" i="1"/>
  <c r="K7" i="1"/>
  <c r="L8" i="1" s="1"/>
  <c r="M9" i="1" s="1"/>
  <c r="I4" i="1"/>
  <c r="J5" i="1" s="1"/>
  <c r="K6" i="1" s="1"/>
  <c r="L7" i="1" s="1"/>
  <c r="M8" i="1" s="1"/>
  <c r="N9" i="1" s="1"/>
  <c r="J4" i="1"/>
  <c r="K5" i="1" s="1"/>
  <c r="L6" i="1" s="1"/>
  <c r="M7" i="1" s="1"/>
  <c r="N8" i="1" s="1"/>
  <c r="O9" i="1" s="1"/>
  <c r="K4" i="1"/>
  <c r="L4" i="1"/>
  <c r="M5" i="1" s="1"/>
  <c r="N6" i="1" s="1"/>
  <c r="O7" i="1" s="1"/>
  <c r="P8" i="1"/>
  <c r="Q9" i="1"/>
  <c r="M4" i="1"/>
  <c r="N5" i="1" s="1"/>
  <c r="O6" i="1" s="1"/>
  <c r="N4" i="1"/>
  <c r="O5" i="1"/>
  <c r="P6" i="1" s="1"/>
  <c r="Q7" i="1" s="1"/>
  <c r="O4" i="1"/>
  <c r="P5" i="1" s="1"/>
  <c r="Q6" i="1" s="1"/>
  <c r="P4" i="1"/>
  <c r="Q5" i="1" s="1"/>
  <c r="Q4" i="1"/>
  <c r="G4" i="1"/>
  <c r="A15" i="1"/>
  <c r="A27" i="1" s="1"/>
  <c r="A39" i="1" s="1"/>
  <c r="A16" i="1"/>
  <c r="A28" i="1" s="1"/>
  <c r="A40" i="1" s="1"/>
  <c r="A52" i="1" s="1"/>
  <c r="A64" i="1" s="1"/>
  <c r="A17" i="1"/>
  <c r="A29" i="1" s="1"/>
  <c r="A41" i="1" s="1"/>
  <c r="A53" i="1" s="1"/>
  <c r="A65" i="1" s="1"/>
  <c r="A18" i="1"/>
  <c r="A30" i="1" s="1"/>
  <c r="A42" i="1" s="1"/>
  <c r="A54" i="1" s="1"/>
  <c r="A66" i="1" s="1"/>
  <c r="A19" i="1"/>
  <c r="A20" i="1"/>
  <c r="A32" i="1"/>
  <c r="A21" i="1"/>
  <c r="A22" i="1"/>
  <c r="A34" i="1" s="1"/>
  <c r="A46" i="1" s="1"/>
  <c r="A58" i="1"/>
  <c r="A70" i="1" s="1"/>
  <c r="A23" i="1"/>
  <c r="A24" i="1"/>
  <c r="A36" i="1"/>
  <c r="A48" i="1" s="1"/>
  <c r="A60" i="1" s="1"/>
  <c r="A72" i="1" s="1"/>
  <c r="A25" i="1"/>
  <c r="A37" i="1" s="1"/>
  <c r="A49" i="1" s="1"/>
  <c r="A61" i="1" s="1"/>
  <c r="A73" i="1" s="1"/>
  <c r="A51" i="1"/>
  <c r="A63" i="1" s="1"/>
  <c r="A31" i="1"/>
  <c r="A43" i="1" s="1"/>
  <c r="A55" i="1" s="1"/>
  <c r="A67" i="1" s="1"/>
  <c r="A33" i="1"/>
  <c r="A45" i="1" s="1"/>
  <c r="A57" i="1" s="1"/>
  <c r="A69" i="1" s="1"/>
  <c r="A35" i="1"/>
  <c r="A47" i="1"/>
  <c r="A59" i="1"/>
  <c r="A71" i="1"/>
  <c r="A44" i="1"/>
  <c r="A56" i="1"/>
  <c r="A68" i="1"/>
  <c r="A14" i="1"/>
  <c r="A26" i="1"/>
  <c r="A38" i="1" s="1"/>
  <c r="A50" i="1" s="1"/>
  <c r="A62" i="1" s="1"/>
  <c r="H5" i="1"/>
  <c r="I6" i="1" s="1"/>
  <c r="J7" i="1" s="1"/>
  <c r="K8" i="1"/>
  <c r="L9" i="1" s="1"/>
  <c r="A126" i="1"/>
  <c r="A125" i="1"/>
  <c r="A80" i="1" l="1" a="1"/>
  <c r="A127" i="1"/>
  <c r="B125" i="1"/>
  <c r="A128" i="1"/>
  <c r="B124" i="1"/>
  <c r="A124" i="1"/>
  <c r="B80" i="1" l="1"/>
  <c r="E81" i="1"/>
  <c r="H82" i="1"/>
  <c r="K83" i="1"/>
  <c r="A80" i="1"/>
  <c r="E82" i="1"/>
  <c r="K84" i="1"/>
  <c r="C82" i="1"/>
  <c r="D80" i="1"/>
  <c r="G81" i="1"/>
  <c r="J82" i="1"/>
  <c r="M83" i="1"/>
  <c r="C80" i="1"/>
  <c r="I82" i="1"/>
  <c r="E80" i="1"/>
  <c r="G82" i="1"/>
  <c r="E84" i="1"/>
  <c r="H80" i="1"/>
  <c r="K81" i="1"/>
  <c r="A83" i="1"/>
  <c r="D84" i="1"/>
  <c r="K80" i="1"/>
  <c r="D83" i="1"/>
  <c r="M80" i="1"/>
  <c r="B83" i="1"/>
  <c r="M84" i="1"/>
  <c r="F83" i="1"/>
  <c r="J80" i="1"/>
  <c r="M81" i="1"/>
  <c r="C83" i="1"/>
  <c r="F84" i="1"/>
  <c r="B81" i="1"/>
  <c r="H83" i="1"/>
  <c r="L80" i="1"/>
  <c r="B82" i="1"/>
  <c r="E83" i="1"/>
  <c r="H84" i="1"/>
  <c r="F81" i="1"/>
  <c r="L83" i="1"/>
  <c r="D81" i="1"/>
  <c r="J83" i="1"/>
  <c r="C81" i="1"/>
  <c r="J84" i="1"/>
  <c r="I80" i="1"/>
  <c r="I81" i="1"/>
  <c r="L84" i="1"/>
  <c r="H81" i="1"/>
  <c r="B84" i="1"/>
  <c r="D82" i="1"/>
  <c r="G80" i="1"/>
  <c r="L81" i="1"/>
  <c r="F82" i="1"/>
  <c r="J81" i="1"/>
  <c r="I84" i="1"/>
  <c r="K82" i="1"/>
  <c r="L82" i="1"/>
  <c r="A82" i="1"/>
  <c r="A84" i="1"/>
  <c r="B163" i="1" s="1"/>
  <c r="B165" i="1" s="1"/>
  <c r="G84" i="1"/>
  <c r="G83" i="1"/>
  <c r="M82" i="1"/>
  <c r="F80" i="1"/>
  <c r="I83" i="1"/>
  <c r="C84" i="1"/>
  <c r="A81" i="1"/>
  <c r="B88" i="1" l="1" a="1"/>
  <c r="C110" i="1"/>
  <c r="C111" i="1" s="1"/>
  <c r="A148" i="1"/>
  <c r="E151" i="1" s="1"/>
  <c r="G151" i="1" s="1"/>
  <c r="C148" i="1"/>
  <c r="E152" i="1" s="1"/>
  <c r="I151" i="1" s="1"/>
  <c r="C135" i="1"/>
  <c r="C134" i="1"/>
  <c r="B96" i="1" l="1"/>
  <c r="B99" i="1"/>
  <c r="B98" i="1"/>
  <c r="B89" i="1"/>
  <c r="B88" i="1"/>
  <c r="B91" i="1"/>
  <c r="B90" i="1"/>
  <c r="B93" i="1"/>
  <c r="B94" i="1"/>
  <c r="B100" i="1"/>
  <c r="B95" i="1"/>
  <c r="B97" i="1"/>
  <c r="B92" i="1"/>
  <c r="G134" i="1"/>
  <c r="G137" i="1" s="1"/>
  <c r="A172" i="1" l="1" a="1"/>
  <c r="B254" i="1"/>
  <c r="A175" i="1" l="1"/>
  <c r="A191" i="1"/>
  <c r="A207" i="1"/>
  <c r="A223" i="1"/>
  <c r="A239" i="1"/>
  <c r="A182" i="1"/>
  <c r="A198" i="1"/>
  <c r="A214" i="1"/>
  <c r="A230" i="1"/>
  <c r="A177" i="1"/>
  <c r="A193" i="1"/>
  <c r="A209" i="1"/>
  <c r="A225" i="1"/>
  <c r="A241" i="1"/>
  <c r="A184" i="1"/>
  <c r="A200" i="1"/>
  <c r="A216" i="1"/>
  <c r="A232" i="1"/>
  <c r="A181" i="1"/>
  <c r="A197" i="1"/>
  <c r="A213" i="1"/>
  <c r="A229" i="1"/>
  <c r="A172" i="1"/>
  <c r="A244" i="1" s="1"/>
  <c r="A188" i="1"/>
  <c r="A204" i="1"/>
  <c r="A220" i="1"/>
  <c r="A236" i="1"/>
  <c r="A183" i="1"/>
  <c r="A215" i="1"/>
  <c r="A231" i="1"/>
  <c r="A190" i="1"/>
  <c r="A206" i="1"/>
  <c r="A238" i="1"/>
  <c r="A185" i="1"/>
  <c r="A217" i="1"/>
  <c r="A233" i="1"/>
  <c r="A176" i="1"/>
  <c r="A192" i="1"/>
  <c r="A208" i="1"/>
  <c r="A224" i="1"/>
  <c r="A240" i="1"/>
  <c r="A199" i="1"/>
  <c r="A174" i="1"/>
  <c r="A222" i="1"/>
  <c r="A201" i="1"/>
  <c r="A211" i="1"/>
  <c r="A180" i="1"/>
  <c r="A226" i="1"/>
  <c r="A173" i="1"/>
  <c r="A219" i="1"/>
  <c r="A186" i="1"/>
  <c r="A228" i="1"/>
  <c r="A178" i="1"/>
  <c r="A179" i="1"/>
  <c r="A221" i="1"/>
  <c r="A194" i="1"/>
  <c r="A234" i="1"/>
  <c r="A187" i="1"/>
  <c r="A196" i="1"/>
  <c r="A242" i="1"/>
  <c r="A227" i="1"/>
  <c r="A203" i="1"/>
  <c r="A189" i="1"/>
  <c r="A235" i="1"/>
  <c r="A202" i="1"/>
  <c r="A205" i="1"/>
  <c r="A195" i="1"/>
  <c r="A237" i="1"/>
  <c r="A210" i="1"/>
  <c r="A243" i="1"/>
  <c r="A212" i="1"/>
  <c r="A218" i="1"/>
</calcChain>
</file>

<file path=xl/comments1.xml><?xml version="1.0" encoding="utf-8"?>
<comments xmlns="http://schemas.openxmlformats.org/spreadsheetml/2006/main">
  <authors>
    <author>Elisa De Lillo</author>
  </authors>
  <commentList>
    <comment ref="H89" authorId="0" shapeId="0">
      <text>
        <r>
          <rPr>
            <b/>
            <sz val="8"/>
            <color indexed="81"/>
            <rFont val="Tahoma"/>
            <family val="2"/>
          </rPr>
          <t>la variabile DUMMY di Dicembre è stata rimossa ed è stata inserito l'intercetta.  Alternativamente, sarebbe stato possibile considerare i 12 mesi congiuntamente e non inserire la colonna di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La variabile risulta significativa molto oltre l'1%, quindi non va rimossa</t>
        </r>
      </text>
    </comment>
    <comment ref="D124" authorId="0" shapeId="0">
      <text>
        <r>
          <rPr>
            <b/>
            <sz val="8"/>
            <color indexed="81"/>
            <rFont val="Tahoma"/>
            <family val="2"/>
          </rPr>
          <t>Il modello ridotto include tutte le variabili eccetto quelle della componente stagionale (quindi trend e intercetta)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7" authorId="0" shapeId="0">
      <text>
        <r>
          <rPr>
            <b/>
            <sz val="8"/>
            <color indexed="81"/>
            <rFont val="Tahoma"/>
            <family val="2"/>
          </rPr>
          <t>Rifiuto decisamente l'ipotesi nulla che nella serie storica originaria gli effetti stagionali non siano presenti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3" authorId="0" shapeId="0">
      <text>
        <r>
          <rPr>
            <b/>
            <sz val="8"/>
            <color indexed="81"/>
            <rFont val="Tahoma"/>
            <family val="2"/>
          </rPr>
          <t xml:space="preserve">Il valore di sigma^2 al 99% è compreso all'interno dell'intervallo
 </t>
        </r>
      </text>
    </comment>
    <comment ref="B163" authorId="0" shapeId="0">
      <text>
        <r>
          <rPr>
            <b/>
            <sz val="8"/>
            <color indexed="81"/>
            <rFont val="Tahoma"/>
            <family val="2"/>
          </rPr>
          <t>Vedi cella E12 del foglio Analisi dei dati</t>
        </r>
      </text>
    </comment>
    <comment ref="D165" authorId="0" shapeId="0">
      <text>
        <r>
          <rPr>
            <b/>
            <sz val="8"/>
            <color indexed="81"/>
            <rFont val="Tahoma"/>
            <family val="2"/>
          </rPr>
          <t xml:space="preserve">Rifiuto decisamente l'ipotesi nulla: il modello risulta altamente significativo
</t>
        </r>
      </text>
    </comment>
    <comment ref="C194" authorId="0" shapeId="0">
      <text>
        <r>
          <rPr>
            <b/>
            <sz val="8"/>
            <color indexed="81"/>
            <rFont val="Tahoma"/>
            <family val="2"/>
          </rPr>
          <t xml:space="preserve">Come appare anche dal grafico l'adattamento è buono: infatti R^2=0,820087
</t>
        </r>
      </text>
    </comment>
    <comment ref="D254" authorId="0" shapeId="0">
      <text>
        <r>
          <rPr>
            <b/>
            <sz val="8"/>
            <color indexed="81"/>
            <rFont val="Tahoma"/>
            <family val="2"/>
          </rPr>
          <t>Essendo una data molto vicina ai valori osservati della serie storica, posso ritenere attendibile la previsione</t>
        </r>
      </text>
    </comment>
  </commentList>
</comments>
</file>

<file path=xl/sharedStrings.xml><?xml version="1.0" encoding="utf-8"?>
<sst xmlns="http://schemas.openxmlformats.org/spreadsheetml/2006/main" count="159" uniqueCount="83">
  <si>
    <t>MESI</t>
  </si>
  <si>
    <t>VENDITE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</si>
  <si>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</si>
  <si>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</si>
  <si>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</si>
  <si>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</si>
  <si>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</si>
  <si>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</si>
  <si>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</si>
  <si>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</si>
  <si>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</si>
  <si>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</si>
  <si>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</si>
  <si>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</si>
  <si>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Anno</t>
  </si>
  <si>
    <t>Trend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</si>
  <si>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</si>
  <si>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</si>
  <si>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</si>
  <si>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</si>
  <si>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</si>
  <si>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</si>
  <si>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</si>
  <si>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</si>
  <si>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</si>
  <si>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</si>
  <si>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</si>
  <si>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</si>
  <si>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Intercetta</t>
  </si>
  <si>
    <t>PUNTO 1</t>
  </si>
  <si>
    <t>Beta_hat</t>
  </si>
  <si>
    <t>PUNTO 2</t>
  </si>
  <si>
    <t>Verificare la significatività della variabile trend</t>
  </si>
  <si>
    <t>Test t</t>
  </si>
  <si>
    <t>p-value</t>
  </si>
  <si>
    <t>Modello Ridotto</t>
  </si>
  <si>
    <t>PUNTO 3</t>
  </si>
  <si>
    <t>Test F</t>
  </si>
  <si>
    <t>Numeratore Test F=</t>
  </si>
  <si>
    <t>Denominatore Test F=</t>
  </si>
  <si>
    <t>PUNTO 4</t>
  </si>
  <si>
    <t>Estremo Inferiore intervallo di confidenza</t>
  </si>
  <si>
    <t>Estremo Superiore intervallo di confidenza</t>
  </si>
  <si>
    <t>&lt;sigma^2&lt;</t>
  </si>
  <si>
    <t>PUNTO 5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</si>
  <si>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</si>
  <si>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</si>
  <si>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</si>
  <si>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</si>
  <si>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</si>
  <si>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</si>
  <si>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</si>
  <si>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</si>
  <si>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</si>
  <si>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</si>
  <si>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</si>
  <si>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</si>
  <si>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</si>
  <si>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</si>
  <si>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</si>
  <si>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</si>
  <si>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</si>
  <si>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</si>
  <si>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</si>
  <si>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</si>
  <si>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</si>
  <si>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95,0%</t>
  </si>
  <si>
    <t>Superiore 95,0%</t>
  </si>
  <si>
    <t>OUTPUT RESIDUI</t>
  </si>
  <si>
    <t>Osservazione</t>
  </si>
  <si>
    <t>Previsto VENDITE</t>
  </si>
  <si>
    <t>Residui</t>
  </si>
  <si>
    <t>PUNTO 6</t>
  </si>
  <si>
    <t>Y previsti</t>
  </si>
  <si>
    <t>n=</t>
  </si>
  <si>
    <t>k=</t>
  </si>
  <si>
    <r>
      <t>F</t>
    </r>
    <r>
      <rPr>
        <vertAlign val="subscript"/>
        <sz val="10"/>
        <rFont val="Arial"/>
        <family val="2"/>
      </rPr>
      <t>c</t>
    </r>
    <r>
      <rPr>
        <sz val="10"/>
        <rFont val="Arial"/>
      </rPr>
      <t>=</t>
    </r>
  </si>
  <si>
    <t>DOMANDA FACOLTATIVA</t>
  </si>
  <si>
    <t>q=</t>
  </si>
  <si>
    <t>var ridotto=2</t>
  </si>
  <si>
    <t>var completo=13</t>
  </si>
  <si>
    <r>
      <t>y</t>
    </r>
    <r>
      <rPr>
        <vertAlign val="subscript"/>
        <sz val="10"/>
        <rFont val="Arial"/>
        <family val="2"/>
      </rPr>
      <t>0 (stimato)</t>
    </r>
    <r>
      <rPr>
        <sz val="10"/>
        <rFont val="Arial"/>
      </rPr>
      <t>=</t>
    </r>
  </si>
  <si>
    <r>
      <t>x'</t>
    </r>
    <r>
      <rPr>
        <vertAlign val="subscript"/>
        <sz val="10"/>
        <rFont val="Arial"/>
        <family val="2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</si>
</sst>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Verdana"/>
      <family val="2"/>
    </font>
    <font>
      <sz val="10"/>
      <color indexed="8"/>
      <name val="Arial Unicode MS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9">
    <xf numFmtId="0" fontId="0" fillId="0" borderId="0" xfId="0"/>
    <xf numFmtId="0" fontId="19" fillId="0" borderId="0" xfId="30" applyFont="1"/>
    <xf numFmtId="0" fontId="1" fillId="0" borderId="0" xfId="30"/>
    <xf numFmtId="0" fontId="21" fillId="0" borderId="0" xfId="0" applyFont="1"/>
    <xf numFmtId="0" fontId="0" fillId="0" borderId="0" xfId="0" applyFill="1" applyBorder="1" applyAlignment="1"/>
    <xf numFmtId="0" fontId="0" fillId="0" borderId="10" xfId="0" applyFill="1" applyBorder="1" applyAlignment="1"/>
    <xf numFmtId="0" fontId="25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Continuous"/>
    </xf>
    <xf numFmtId="0" fontId="28" fillId="0" borderId="0" xfId="0" applyFont="1"/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dati.esame.10.04.08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Confronto valori effettivi e valori previsti</a:t>
            </a:r>
          </a:p>
        </c:rich>
      </c:tx>
      <c:layout>
        <c:manualLayout>
          <c:xMode val="edge"/>
          <c:yMode val="edge"/>
          <c:x val="0.2463054633359165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79802955665"/>
          <c:y val="0.21390374331550802"/>
          <c:w val="0.6711822660098522"/>
          <c:h val="0.52941176470588236"/>
        </c:manualLayout>
      </c:layout>
      <c:lineChart>
        <c:grouping val="standard"/>
        <c:varyColors val="0"/>
        <c:ser>
          <c:idx val="0"/>
          <c:order val="0"/>
          <c:tx>
            <c:v>Valori previsti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dati!$B$2:$B$73</c:f>
              <c:strCache>
                <c:ptCount val="7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  <c:pt idx="12">
                  <c:v>gen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mag</c:v>
                </c:pt>
                <c:pt idx="17">
                  <c:v>giu</c:v>
                </c:pt>
                <c:pt idx="18">
                  <c:v>lug</c:v>
                </c:pt>
                <c:pt idx="19">
                  <c:v>ago</c:v>
                </c:pt>
                <c:pt idx="20">
                  <c:v>set</c:v>
                </c:pt>
                <c:pt idx="21">
                  <c:v>ott</c:v>
                </c:pt>
                <c:pt idx="22">
                  <c:v>nov</c:v>
                </c:pt>
                <c:pt idx="23">
                  <c:v>dic</c:v>
                </c:pt>
                <c:pt idx="24">
                  <c:v>gen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mag</c:v>
                </c:pt>
                <c:pt idx="29">
                  <c:v>giu</c:v>
                </c:pt>
                <c:pt idx="30">
                  <c:v>lug</c:v>
                </c:pt>
                <c:pt idx="31">
                  <c:v>ago</c:v>
                </c:pt>
                <c:pt idx="32">
                  <c:v>set</c:v>
                </c:pt>
                <c:pt idx="33">
                  <c:v>ott</c:v>
                </c:pt>
                <c:pt idx="34">
                  <c:v>nov</c:v>
                </c:pt>
                <c:pt idx="35">
                  <c:v>dic</c:v>
                </c:pt>
                <c:pt idx="36">
                  <c:v>gen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mag</c:v>
                </c:pt>
                <c:pt idx="41">
                  <c:v>giu</c:v>
                </c:pt>
                <c:pt idx="42">
                  <c:v>lug</c:v>
                </c:pt>
                <c:pt idx="43">
                  <c:v>ago</c:v>
                </c:pt>
                <c:pt idx="44">
                  <c:v>set</c:v>
                </c:pt>
                <c:pt idx="45">
                  <c:v>ott</c:v>
                </c:pt>
                <c:pt idx="46">
                  <c:v>nov</c:v>
                </c:pt>
                <c:pt idx="47">
                  <c:v>dic</c:v>
                </c:pt>
                <c:pt idx="48">
                  <c:v>gen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mag</c:v>
                </c:pt>
                <c:pt idx="53">
                  <c:v>giu</c:v>
                </c:pt>
                <c:pt idx="54">
                  <c:v>lug</c:v>
                </c:pt>
                <c:pt idx="55">
                  <c:v>ago</c:v>
                </c:pt>
                <c:pt idx="56">
                  <c:v>set</c:v>
                </c:pt>
                <c:pt idx="57">
                  <c:v>ott</c:v>
                </c:pt>
                <c:pt idx="58">
                  <c:v>nov</c:v>
                </c:pt>
                <c:pt idx="59">
                  <c:v>dic</c:v>
                </c:pt>
                <c:pt idx="60">
                  <c:v>gen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mag</c:v>
                </c:pt>
                <c:pt idx="65">
                  <c:v>giu</c:v>
                </c:pt>
                <c:pt idx="66">
                  <c:v>lug</c:v>
                </c:pt>
                <c:pt idx="67">
                  <c:v>ago</c:v>
                </c:pt>
                <c:pt idx="68">
                  <c:v>set</c:v>
                </c:pt>
                <c:pt idx="69">
                  <c:v>ott</c:v>
                </c:pt>
                <c:pt idx="70">
                  <c:v>nov</c:v>
                </c:pt>
                <c:pt idx="71">
                  <c:v>dic</c:v>
                </c:pt>
              </c:strCache>
            </c:strRef>
          </c:cat>
          <c:val>
            <c:numRef>
              <c:f>dati!$A$172:$A$243</c:f>
              <c:numCache>
                <c:formatCode>General</c:formatCode>
                <c:ptCount val="72"/>
                <c:pt idx="0">
                  <c:v>8393.2202380952367</c:v>
                </c:pt>
                <c:pt idx="1">
                  <c:v>7633.0535714285725</c:v>
                </c:pt>
                <c:pt idx="2">
                  <c:v>8413.0535714285725</c:v>
                </c:pt>
                <c:pt idx="3">
                  <c:v>8614.0535714285706</c:v>
                </c:pt>
                <c:pt idx="4">
                  <c:v>9475.3869047619064</c:v>
                </c:pt>
                <c:pt idx="5">
                  <c:v>9944.5535714285725</c:v>
                </c:pt>
                <c:pt idx="6">
                  <c:v>10802.053571428572</c:v>
                </c:pt>
                <c:pt idx="7">
                  <c:v>10098.386904761906</c:v>
                </c:pt>
                <c:pt idx="8">
                  <c:v>9049.5535714285706</c:v>
                </c:pt>
                <c:pt idx="9">
                  <c:v>9333.8869047619064</c:v>
                </c:pt>
                <c:pt idx="10">
                  <c:v>8816.3869047619046</c:v>
                </c:pt>
                <c:pt idx="11">
                  <c:v>9069.8869047619046</c:v>
                </c:pt>
                <c:pt idx="12">
                  <c:v>8253.5321428571424</c:v>
                </c:pt>
                <c:pt idx="13">
                  <c:v>7493.3654761904763</c:v>
                </c:pt>
                <c:pt idx="14">
                  <c:v>8273.3654761904781</c:v>
                </c:pt>
                <c:pt idx="15">
                  <c:v>8474.3654761904763</c:v>
                </c:pt>
                <c:pt idx="16">
                  <c:v>9335.6988095238103</c:v>
                </c:pt>
                <c:pt idx="17">
                  <c:v>9804.8654761904763</c:v>
                </c:pt>
                <c:pt idx="18">
                  <c:v>10662.365476190476</c:v>
                </c:pt>
                <c:pt idx="19">
                  <c:v>9958.6988095238103</c:v>
                </c:pt>
                <c:pt idx="20">
                  <c:v>8909.8654761904763</c:v>
                </c:pt>
                <c:pt idx="21">
                  <c:v>9194.1988095238103</c:v>
                </c:pt>
                <c:pt idx="22">
                  <c:v>8676.6988095238103</c:v>
                </c:pt>
                <c:pt idx="23">
                  <c:v>8930.1988095238103</c:v>
                </c:pt>
                <c:pt idx="24">
                  <c:v>8113.8440476190463</c:v>
                </c:pt>
                <c:pt idx="25">
                  <c:v>7353.677380952382</c:v>
                </c:pt>
                <c:pt idx="26">
                  <c:v>8133.6773809523811</c:v>
                </c:pt>
                <c:pt idx="27">
                  <c:v>8334.6773809523802</c:v>
                </c:pt>
                <c:pt idx="28">
                  <c:v>9196.0107142857159</c:v>
                </c:pt>
                <c:pt idx="29">
                  <c:v>9665.1773809523802</c:v>
                </c:pt>
                <c:pt idx="30">
                  <c:v>10522.677380952382</c:v>
                </c:pt>
                <c:pt idx="31">
                  <c:v>9819.0107142857159</c:v>
                </c:pt>
                <c:pt idx="32">
                  <c:v>8770.1773809523802</c:v>
                </c:pt>
                <c:pt idx="33">
                  <c:v>9054.5107142857159</c:v>
                </c:pt>
                <c:pt idx="34">
                  <c:v>8537.0107142857141</c:v>
                </c:pt>
                <c:pt idx="35">
                  <c:v>8790.5107142857141</c:v>
                </c:pt>
                <c:pt idx="36">
                  <c:v>7974.1559523809519</c:v>
                </c:pt>
                <c:pt idx="37">
                  <c:v>7213.9892857142859</c:v>
                </c:pt>
                <c:pt idx="38">
                  <c:v>7993.989285714285</c:v>
                </c:pt>
                <c:pt idx="39">
                  <c:v>8194.9892857142859</c:v>
                </c:pt>
                <c:pt idx="40">
                  <c:v>9056.3226190476198</c:v>
                </c:pt>
                <c:pt idx="41">
                  <c:v>9525.4892857142877</c:v>
                </c:pt>
                <c:pt idx="42">
                  <c:v>10382.989285714286</c:v>
                </c:pt>
                <c:pt idx="43">
                  <c:v>9679.3226190476198</c:v>
                </c:pt>
                <c:pt idx="44">
                  <c:v>8630.4892857142859</c:v>
                </c:pt>
                <c:pt idx="45">
                  <c:v>8914.8226190476198</c:v>
                </c:pt>
                <c:pt idx="46">
                  <c:v>8397.3226190476198</c:v>
                </c:pt>
                <c:pt idx="47">
                  <c:v>8650.8226190476198</c:v>
                </c:pt>
                <c:pt idx="48">
                  <c:v>7834.4678571428558</c:v>
                </c:pt>
                <c:pt idx="49">
                  <c:v>7074.3011904761916</c:v>
                </c:pt>
                <c:pt idx="50">
                  <c:v>7854.3011904761906</c:v>
                </c:pt>
                <c:pt idx="51">
                  <c:v>8055.3011904761897</c:v>
                </c:pt>
                <c:pt idx="52">
                  <c:v>8916.6345238095255</c:v>
                </c:pt>
                <c:pt idx="53">
                  <c:v>9385.8011904761916</c:v>
                </c:pt>
                <c:pt idx="54">
                  <c:v>10243.30119047619</c:v>
                </c:pt>
                <c:pt idx="55">
                  <c:v>9539.6345238095255</c:v>
                </c:pt>
                <c:pt idx="56">
                  <c:v>8490.8011904761897</c:v>
                </c:pt>
                <c:pt idx="57">
                  <c:v>8775.1345238095255</c:v>
                </c:pt>
                <c:pt idx="58">
                  <c:v>8257.6345238095237</c:v>
                </c:pt>
                <c:pt idx="59">
                  <c:v>8511.1345238095237</c:v>
                </c:pt>
                <c:pt idx="60">
                  <c:v>7694.7797619047615</c:v>
                </c:pt>
                <c:pt idx="61">
                  <c:v>6934.6130952380954</c:v>
                </c:pt>
                <c:pt idx="62">
                  <c:v>7714.6130952380945</c:v>
                </c:pt>
                <c:pt idx="63">
                  <c:v>7915.6130952380954</c:v>
                </c:pt>
                <c:pt idx="64">
                  <c:v>8776.9464285714294</c:v>
                </c:pt>
                <c:pt idx="65">
                  <c:v>9246.1130952380954</c:v>
                </c:pt>
                <c:pt idx="66">
                  <c:v>10103.613095238095</c:v>
                </c:pt>
                <c:pt idx="67">
                  <c:v>9399.9464285714294</c:v>
                </c:pt>
                <c:pt idx="68">
                  <c:v>8351.1130952380954</c:v>
                </c:pt>
                <c:pt idx="69">
                  <c:v>8635.4464285714294</c:v>
                </c:pt>
                <c:pt idx="70">
                  <c:v>8117.9464285714275</c:v>
                </c:pt>
                <c:pt idx="71">
                  <c:v>8371.4464285714294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0-455F-80C9-14FD17029867}"/>
            </c:ext>
          </c:extLst>
        </c:ser>
        <c:ser>
          <c:idx val="1"/>
          <c:order val="1"/>
          <c:tx>
            <c:v>Valori effettivi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dati!$B$2:$B$73</c:f>
              <c:strCache>
                <c:ptCount val="7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  <c:pt idx="12">
                  <c:v>gen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mag</c:v>
                </c:pt>
                <c:pt idx="17">
                  <c:v>giu</c:v>
                </c:pt>
                <c:pt idx="18">
                  <c:v>lug</c:v>
                </c:pt>
                <c:pt idx="19">
                  <c:v>ago</c:v>
                </c:pt>
                <c:pt idx="20">
                  <c:v>set</c:v>
                </c:pt>
                <c:pt idx="21">
                  <c:v>ott</c:v>
                </c:pt>
                <c:pt idx="22">
                  <c:v>nov</c:v>
                </c:pt>
                <c:pt idx="23">
                  <c:v>dic</c:v>
                </c:pt>
                <c:pt idx="24">
                  <c:v>gen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mag</c:v>
                </c:pt>
                <c:pt idx="29">
                  <c:v>giu</c:v>
                </c:pt>
                <c:pt idx="30">
                  <c:v>lug</c:v>
                </c:pt>
                <c:pt idx="31">
                  <c:v>ago</c:v>
                </c:pt>
                <c:pt idx="32">
                  <c:v>set</c:v>
                </c:pt>
                <c:pt idx="33">
                  <c:v>ott</c:v>
                </c:pt>
                <c:pt idx="34">
                  <c:v>nov</c:v>
                </c:pt>
                <c:pt idx="35">
                  <c:v>dic</c:v>
                </c:pt>
                <c:pt idx="36">
                  <c:v>gen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mag</c:v>
                </c:pt>
                <c:pt idx="41">
                  <c:v>giu</c:v>
                </c:pt>
                <c:pt idx="42">
                  <c:v>lug</c:v>
                </c:pt>
                <c:pt idx="43">
                  <c:v>ago</c:v>
                </c:pt>
                <c:pt idx="44">
                  <c:v>set</c:v>
                </c:pt>
                <c:pt idx="45">
                  <c:v>ott</c:v>
                </c:pt>
                <c:pt idx="46">
                  <c:v>nov</c:v>
                </c:pt>
                <c:pt idx="47">
                  <c:v>dic</c:v>
                </c:pt>
                <c:pt idx="48">
                  <c:v>gen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mag</c:v>
                </c:pt>
                <c:pt idx="53">
                  <c:v>giu</c:v>
                </c:pt>
                <c:pt idx="54">
                  <c:v>lug</c:v>
                </c:pt>
                <c:pt idx="55">
                  <c:v>ago</c:v>
                </c:pt>
                <c:pt idx="56">
                  <c:v>set</c:v>
                </c:pt>
                <c:pt idx="57">
                  <c:v>ott</c:v>
                </c:pt>
                <c:pt idx="58">
                  <c:v>nov</c:v>
                </c:pt>
                <c:pt idx="59">
                  <c:v>dic</c:v>
                </c:pt>
                <c:pt idx="60">
                  <c:v>gen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mag</c:v>
                </c:pt>
                <c:pt idx="65">
                  <c:v>giu</c:v>
                </c:pt>
                <c:pt idx="66">
                  <c:v>lug</c:v>
                </c:pt>
                <c:pt idx="67">
                  <c:v>ago</c:v>
                </c:pt>
                <c:pt idx="68">
                  <c:v>set</c:v>
                </c:pt>
                <c:pt idx="69">
                  <c:v>ott</c:v>
                </c:pt>
                <c:pt idx="70">
                  <c:v>nov</c:v>
                </c:pt>
                <c:pt idx="71">
                  <c:v>dic</c:v>
                </c:pt>
              </c:strCache>
            </c:strRef>
          </c:cat>
          <c:val>
            <c:numRef>
              <c:f>dati!$C$2:$C$73</c:f>
              <c:numCache>
                <c:formatCode>General</c:formatCode>
                <c:ptCount val="72"/>
                <c:pt idx="0">
                  <c:v>9007</c:v>
                </c:pt>
                <c:pt idx="1">
                  <c:v>8106</c:v>
                </c:pt>
                <c:pt idx="2">
                  <c:v>8928</c:v>
                </c:pt>
                <c:pt idx="3">
                  <c:v>9137</c:v>
                </c:pt>
                <c:pt idx="4">
                  <c:v>10017</c:v>
                </c:pt>
                <c:pt idx="5">
                  <c:v>10826</c:v>
                </c:pt>
                <c:pt idx="6">
                  <c:v>11317</c:v>
                </c:pt>
                <c:pt idx="7">
                  <c:v>10744</c:v>
                </c:pt>
                <c:pt idx="8">
                  <c:v>9713</c:v>
                </c:pt>
                <c:pt idx="9">
                  <c:v>9938</c:v>
                </c:pt>
                <c:pt idx="10">
                  <c:v>9161</c:v>
                </c:pt>
                <c:pt idx="11">
                  <c:v>8927</c:v>
                </c:pt>
                <c:pt idx="12">
                  <c:v>7750</c:v>
                </c:pt>
                <c:pt idx="13">
                  <c:v>6981</c:v>
                </c:pt>
                <c:pt idx="14">
                  <c:v>8038</c:v>
                </c:pt>
                <c:pt idx="15">
                  <c:v>8422</c:v>
                </c:pt>
                <c:pt idx="16">
                  <c:v>8714</c:v>
                </c:pt>
                <c:pt idx="17">
                  <c:v>9512</c:v>
                </c:pt>
                <c:pt idx="18">
                  <c:v>10120</c:v>
                </c:pt>
                <c:pt idx="19">
                  <c:v>9823</c:v>
                </c:pt>
                <c:pt idx="20">
                  <c:v>8743</c:v>
                </c:pt>
                <c:pt idx="21">
                  <c:v>9129</c:v>
                </c:pt>
                <c:pt idx="22">
                  <c:v>8710</c:v>
                </c:pt>
                <c:pt idx="23">
                  <c:v>8680</c:v>
                </c:pt>
                <c:pt idx="24">
                  <c:v>8162</c:v>
                </c:pt>
                <c:pt idx="25">
                  <c:v>7306</c:v>
                </c:pt>
                <c:pt idx="26">
                  <c:v>8124</c:v>
                </c:pt>
                <c:pt idx="27">
                  <c:v>7870</c:v>
                </c:pt>
                <c:pt idx="28">
                  <c:v>9387</c:v>
                </c:pt>
                <c:pt idx="29">
                  <c:v>9556</c:v>
                </c:pt>
                <c:pt idx="30">
                  <c:v>10093</c:v>
                </c:pt>
                <c:pt idx="31">
                  <c:v>9620</c:v>
                </c:pt>
                <c:pt idx="32">
                  <c:v>8285</c:v>
                </c:pt>
                <c:pt idx="33">
                  <c:v>8433</c:v>
                </c:pt>
                <c:pt idx="34">
                  <c:v>8160</c:v>
                </c:pt>
                <c:pt idx="35">
                  <c:v>8034</c:v>
                </c:pt>
                <c:pt idx="36">
                  <c:v>7717</c:v>
                </c:pt>
                <c:pt idx="37">
                  <c:v>7461</c:v>
                </c:pt>
                <c:pt idx="38">
                  <c:v>7776</c:v>
                </c:pt>
                <c:pt idx="39">
                  <c:v>7925</c:v>
                </c:pt>
                <c:pt idx="40">
                  <c:v>8634</c:v>
                </c:pt>
                <c:pt idx="41">
                  <c:v>8945</c:v>
                </c:pt>
                <c:pt idx="42">
                  <c:v>10078</c:v>
                </c:pt>
                <c:pt idx="43">
                  <c:v>9179</c:v>
                </c:pt>
                <c:pt idx="44">
                  <c:v>8037</c:v>
                </c:pt>
                <c:pt idx="45">
                  <c:v>8488</c:v>
                </c:pt>
                <c:pt idx="46">
                  <c:v>7874</c:v>
                </c:pt>
                <c:pt idx="47">
                  <c:v>8647</c:v>
                </c:pt>
                <c:pt idx="48">
                  <c:v>7792</c:v>
                </c:pt>
                <c:pt idx="49">
                  <c:v>6957</c:v>
                </c:pt>
                <c:pt idx="50">
                  <c:v>7726</c:v>
                </c:pt>
                <c:pt idx="51">
                  <c:v>8106</c:v>
                </c:pt>
                <c:pt idx="52">
                  <c:v>8890</c:v>
                </c:pt>
                <c:pt idx="53">
                  <c:v>9299</c:v>
                </c:pt>
                <c:pt idx="54">
                  <c:v>10625</c:v>
                </c:pt>
                <c:pt idx="55">
                  <c:v>9302</c:v>
                </c:pt>
                <c:pt idx="56">
                  <c:v>8314</c:v>
                </c:pt>
                <c:pt idx="57">
                  <c:v>8850</c:v>
                </c:pt>
                <c:pt idx="58">
                  <c:v>8265</c:v>
                </c:pt>
                <c:pt idx="59">
                  <c:v>8796</c:v>
                </c:pt>
                <c:pt idx="60">
                  <c:v>7836</c:v>
                </c:pt>
                <c:pt idx="61">
                  <c:v>6892</c:v>
                </c:pt>
                <c:pt idx="62">
                  <c:v>7791</c:v>
                </c:pt>
                <c:pt idx="63">
                  <c:v>8129</c:v>
                </c:pt>
                <c:pt idx="64">
                  <c:v>9115</c:v>
                </c:pt>
                <c:pt idx="65">
                  <c:v>9434</c:v>
                </c:pt>
                <c:pt idx="66">
                  <c:v>10484</c:v>
                </c:pt>
                <c:pt idx="67">
                  <c:v>9827</c:v>
                </c:pt>
                <c:pt idx="68">
                  <c:v>9110</c:v>
                </c:pt>
                <c:pt idx="69">
                  <c:v>9070</c:v>
                </c:pt>
                <c:pt idx="70">
                  <c:v>8633</c:v>
                </c:pt>
                <c:pt idx="71">
                  <c:v>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0-455F-80C9-14FD17029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33408"/>
        <c:axId val="1"/>
      </c:lineChart>
      <c:catAx>
        <c:axId val="17799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Mesi</a:t>
                </a:r>
              </a:p>
            </c:rich>
          </c:tx>
          <c:layout>
            <c:manualLayout>
              <c:xMode val="edge"/>
              <c:yMode val="edge"/>
              <c:x val="0.44581280316874117"/>
              <c:y val="0.8823529411764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Valori</a:t>
                </a:r>
              </a:p>
            </c:rich>
          </c:tx>
          <c:layout>
            <c:manualLayout>
              <c:xMode val="edge"/>
              <c:yMode val="edge"/>
              <c:x val="2.0936016047811763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7993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06025334367627"/>
          <c:y val="0.42770004103929782"/>
          <c:w val="0.1629054110291592"/>
          <c:h val="0.12603721016133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624840</xdr:colOff>
      <xdr:row>18</xdr:row>
      <xdr:rowOff>0</xdr:rowOff>
    </xdr:to>
    <xdr:sp macro="" textlink="">
      <xdr:nvSpPr>
        <xdr:cNvPr id="1025" name="CasellaDiTesto 3"/>
        <xdr:cNvSpPr txBox="1">
          <a:spLocks noChangeArrowheads="1"/>
        </xdr:cNvSpPr>
      </xdr:nvSpPr>
      <xdr:spPr bwMode="auto">
        <a:xfrm>
          <a:off x="0" y="0"/>
          <a:ext cx="8153400" cy="342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La zona  C2:C73 contiene i valori di vendita di un bene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Si chiede di svolgere i seguenti punti</a:t>
          </a: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1) Tramite la funzione REGR.LIN stimare un  modello di regressione che include trend lineare e stagionalità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2) Testare la presenza della variabile trend e rimuoverla dal modello se non risulta significativa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3) Testare la presenza della stagionalità a livello di significatività del 5% e fornire un giudizio sulla bontà di adattamento del modello finale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4) Costruire un intervallo di confidenza al 99% di sigma^2 e interpretare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il risultato ottenuto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5) Testare la significatività globale del modello e verificare il risultato ottenuto con il componente aggiuntivo Analisi Dati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6) Rappresentare graficamente nello stesso grafico i valori effettivi ed i valori previsti</a:t>
          </a: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DOMANDA FACOLTATIVA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Utilizzando il modello finale fornire una previsione del valore teorico di y per febbraio 2006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170</xdr:row>
      <xdr:rowOff>0</xdr:rowOff>
    </xdr:from>
    <xdr:to>
      <xdr:col>13</xdr:col>
      <xdr:colOff>617220</xdr:colOff>
      <xdr:row>192</xdr:row>
      <xdr:rowOff>0</xdr:rowOff>
    </xdr:to>
    <xdr:graphicFrame macro="">
      <xdr:nvGraphicFramePr>
        <xdr:cNvPr id="206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B37"/>
  <sheetViews>
    <sheetView tabSelected="1" workbookViewId="0">
      <selection activeCell="M15" sqref="M15"/>
    </sheetView>
  </sheetViews>
  <sheetFormatPr defaultColWidth="12.5546875" defaultRowHeight="14.4" x14ac:dyDescent="0.3"/>
  <cols>
    <col min="1" max="16384" width="12.5546875" style="2"/>
  </cols>
  <sheetData>
    <row r="26" spans="2:2" ht="15" x14ac:dyDescent="0.35">
      <c r="B26" s="1"/>
    </row>
    <row r="27" spans="2:2" ht="15" x14ac:dyDescent="0.35">
      <c r="B27" s="1"/>
    </row>
    <row r="28" spans="2:2" ht="15" x14ac:dyDescent="0.35">
      <c r="B28" s="1"/>
    </row>
    <row r="29" spans="2:2" ht="15" x14ac:dyDescent="0.35">
      <c r="B29" s="1"/>
    </row>
    <row r="30" spans="2:2" ht="15" x14ac:dyDescent="0.35">
      <c r="B30" s="1"/>
    </row>
    <row r="31" spans="2:2" ht="15" x14ac:dyDescent="0.35">
      <c r="B31" s="1"/>
    </row>
    <row r="32" spans="2:2" ht="15" x14ac:dyDescent="0.35">
      <c r="B32" s="1"/>
    </row>
    <row r="33" spans="2:2" ht="15" x14ac:dyDescent="0.35">
      <c r="B33" s="1"/>
    </row>
    <row r="34" spans="2:2" ht="15" x14ac:dyDescent="0.35">
      <c r="B34" s="1"/>
    </row>
    <row r="35" spans="2:2" ht="15" x14ac:dyDescent="0.35">
      <c r="B35" s="1"/>
    </row>
    <row r="36" spans="2:2" ht="15" x14ac:dyDescent="0.35">
      <c r="B36" s="1"/>
    </row>
    <row r="37" spans="2:2" ht="15" x14ac:dyDescent="0.35">
      <c r="B37" s="1"/>
    </row>
  </sheetData>
  <phoneticPr fontId="18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opLeftCell="A5" workbookViewId="0">
      <selection activeCell="G8" sqref="G8"/>
    </sheetView>
  </sheetViews>
  <sheetFormatPr defaultRowHeight="13.2" x14ac:dyDescent="0.25"/>
  <sheetData>
    <row r="1" spans="1:9" x14ac:dyDescent="0.25">
      <c r="A1" t="s">
        <v>45</v>
      </c>
    </row>
    <row r="2" spans="1:9" ht="13.8" thickBot="1" x14ac:dyDescent="0.3"/>
    <row r="3" spans="1:9" x14ac:dyDescent="0.25">
      <c r="A3" s="7" t="s">
        <v>46</v>
      </c>
      <c r="B3" s="7"/>
    </row>
    <row r="4" spans="1:9" x14ac:dyDescent="0.25">
      <c r="A4" s="4" t="s">
        <v>47</v>
      </c>
      <c r="B4" s="4">
        <v>0.90558682418064851</v>
      </c>
    </row>
    <row r="5" spans="1:9" x14ac:dyDescent="0.25">
      <c r="A5" s="4" t="s">
        <v>48</v>
      </c>
      <c r="B5" s="4">
        <v>0.82008749612959286</v>
      </c>
    </row>
    <row r="6" spans="1:9" x14ac:dyDescent="0.25">
      <c r="A6" s="4" t="s">
        <v>49</v>
      </c>
      <c r="B6" s="4">
        <v>0.78349512246103548</v>
      </c>
    </row>
    <row r="7" spans="1:9" x14ac:dyDescent="0.25">
      <c r="A7" s="4" t="s">
        <v>50</v>
      </c>
      <c r="B7" s="4">
        <v>445.91548824794455</v>
      </c>
    </row>
    <row r="8" spans="1:9" ht="13.8" thickBot="1" x14ac:dyDescent="0.3">
      <c r="A8" s="5" t="s">
        <v>51</v>
      </c>
      <c r="B8" s="5">
        <v>72</v>
      </c>
    </row>
    <row r="10" spans="1:9" ht="13.8" thickBot="1" x14ac:dyDescent="0.3">
      <c r="A10" t="s">
        <v>52</v>
      </c>
    </row>
    <row r="11" spans="1:9" x14ac:dyDescent="0.25">
      <c r="A11" s="6"/>
      <c r="B11" s="6" t="s">
        <v>56</v>
      </c>
      <c r="C11" s="6" t="s">
        <v>57</v>
      </c>
      <c r="D11" s="6" t="s">
        <v>58</v>
      </c>
      <c r="E11" s="6" t="s">
        <v>59</v>
      </c>
      <c r="F11" s="6" t="s">
        <v>60</v>
      </c>
    </row>
    <row r="12" spans="1:9" x14ac:dyDescent="0.25">
      <c r="A12" s="4" t="s">
        <v>53</v>
      </c>
      <c r="B12" s="4">
        <v>12</v>
      </c>
      <c r="C12" s="4">
        <v>53475637.249206349</v>
      </c>
      <c r="D12" s="4">
        <v>4456303.1041005291</v>
      </c>
      <c r="E12" s="4">
        <v>22.41143205296536</v>
      </c>
      <c r="F12" s="4">
        <v>1.2233770176248534E-17</v>
      </c>
    </row>
    <row r="13" spans="1:9" x14ac:dyDescent="0.25">
      <c r="A13" s="4" t="s">
        <v>54</v>
      </c>
      <c r="B13" s="4">
        <v>59</v>
      </c>
      <c r="C13" s="4">
        <v>11731596.736904763</v>
      </c>
      <c r="D13" s="4">
        <v>198840.62265940275</v>
      </c>
      <c r="E13" s="4"/>
      <c r="F13" s="4"/>
    </row>
    <row r="14" spans="1:9" ht="13.8" thickBot="1" x14ac:dyDescent="0.3">
      <c r="A14" s="5" t="s">
        <v>55</v>
      </c>
      <c r="B14" s="5">
        <v>71</v>
      </c>
      <c r="C14" s="5">
        <v>65207233.986111112</v>
      </c>
      <c r="D14" s="5"/>
      <c r="E14" s="5"/>
      <c r="F14" s="5"/>
    </row>
    <row r="15" spans="1:9" ht="13.8" thickBot="1" x14ac:dyDescent="0.3"/>
    <row r="16" spans="1:9" x14ac:dyDescent="0.25">
      <c r="A16" s="6"/>
      <c r="B16" s="6" t="s">
        <v>61</v>
      </c>
      <c r="C16" s="6" t="s">
        <v>50</v>
      </c>
      <c r="D16" s="6" t="s">
        <v>62</v>
      </c>
      <c r="E16" s="6" t="s">
        <v>63</v>
      </c>
      <c r="F16" s="6" t="s">
        <v>64</v>
      </c>
      <c r="G16" s="6" t="s">
        <v>65</v>
      </c>
      <c r="H16" s="6" t="s">
        <v>66</v>
      </c>
      <c r="I16" s="6" t="s">
        <v>67</v>
      </c>
    </row>
    <row r="17" spans="1:9" x14ac:dyDescent="0.25">
      <c r="A17" s="4" t="s">
        <v>28</v>
      </c>
      <c r="B17" s="4">
        <v>9209.5750000000007</v>
      </c>
      <c r="C17" s="4">
        <v>211.51628802143253</v>
      </c>
      <c r="D17" s="4">
        <v>43.540736678712953</v>
      </c>
      <c r="E17" s="4">
        <v>1.4919387064175821E-46</v>
      </c>
      <c r="F17" s="4">
        <v>8786.3318888550602</v>
      </c>
      <c r="G17" s="4">
        <v>9632.8181111449412</v>
      </c>
      <c r="H17" s="4">
        <v>8786.3318888550602</v>
      </c>
      <c r="I17" s="4">
        <v>9632.8181111449412</v>
      </c>
    </row>
    <row r="18" spans="1:9" x14ac:dyDescent="0.25">
      <c r="A18" s="4" t="s">
        <v>15</v>
      </c>
      <c r="B18" s="4">
        <v>-11.640674603174602</v>
      </c>
      <c r="C18" s="4">
        <v>2.5642576734769733</v>
      </c>
      <c r="D18" s="4">
        <v>-4.5395884834734934</v>
      </c>
      <c r="E18" s="4">
        <v>2.8287866539774701E-5</v>
      </c>
      <c r="F18" s="4">
        <v>-16.771742312672757</v>
      </c>
      <c r="G18" s="4">
        <v>-6.5096068936764491</v>
      </c>
      <c r="H18" s="4">
        <v>-16.771742312672757</v>
      </c>
      <c r="I18" s="4">
        <v>-6.5096068936764491</v>
      </c>
    </row>
    <row r="19" spans="1:9" x14ac:dyDescent="0.25">
      <c r="A19" s="4" t="s">
        <v>16</v>
      </c>
      <c r="B19" s="4">
        <v>-804.71408730158782</v>
      </c>
      <c r="C19" s="4">
        <v>258.99002502117435</v>
      </c>
      <c r="D19" s="4">
        <v>-3.1071238640785355</v>
      </c>
      <c r="E19" s="4">
        <v>2.9042429510023355E-3</v>
      </c>
      <c r="F19" s="4">
        <v>-1322.9519259609015</v>
      </c>
      <c r="G19" s="4">
        <v>-286.4762486422743</v>
      </c>
      <c r="H19" s="4">
        <v>-1322.9519259609015</v>
      </c>
      <c r="I19" s="4">
        <v>-286.4762486422743</v>
      </c>
    </row>
    <row r="20" spans="1:9" x14ac:dyDescent="0.25">
      <c r="A20" s="4" t="s">
        <v>17</v>
      </c>
      <c r="B20" s="4">
        <v>-1553.2400793650795</v>
      </c>
      <c r="C20" s="4">
        <v>258.72330643900796</v>
      </c>
      <c r="D20" s="4">
        <v>-6.0034795501936893</v>
      </c>
      <c r="E20" s="4">
        <v>1.2761527063890893E-7</v>
      </c>
      <c r="F20" s="4">
        <v>-2070.9442153787377</v>
      </c>
      <c r="G20" s="4">
        <v>-1035.5359433514213</v>
      </c>
      <c r="H20" s="4">
        <v>-2070.9442153787377</v>
      </c>
      <c r="I20" s="4">
        <v>-1035.5359433514213</v>
      </c>
    </row>
    <row r="21" spans="1:9" x14ac:dyDescent="0.25">
      <c r="A21" s="4" t="s">
        <v>18</v>
      </c>
      <c r="B21" s="4">
        <v>-761.59940476190468</v>
      </c>
      <c r="C21" s="4">
        <v>258.48175247747974</v>
      </c>
      <c r="D21" s="4">
        <v>-2.9464339260399401</v>
      </c>
      <c r="E21" s="4">
        <v>4.5966499575656582E-3</v>
      </c>
      <c r="F21" s="4">
        <v>-1278.8201924190701</v>
      </c>
      <c r="G21" s="4">
        <v>-244.37861710473931</v>
      </c>
      <c r="H21" s="4">
        <v>-1278.8201924190701</v>
      </c>
      <c r="I21" s="4">
        <v>-244.37861710473931</v>
      </c>
    </row>
    <row r="22" spans="1:9" x14ac:dyDescent="0.25">
      <c r="A22" s="4" t="s">
        <v>19</v>
      </c>
      <c r="B22" s="4">
        <v>-548.95873015873099</v>
      </c>
      <c r="C22" s="4">
        <v>258.26543374551176</v>
      </c>
      <c r="D22" s="4">
        <v>-2.1255602122104387</v>
      </c>
      <c r="E22" s="4">
        <v>3.7736393382060245E-2</v>
      </c>
      <c r="F22" s="4">
        <v>-1065.7466650366921</v>
      </c>
      <c r="G22" s="4">
        <v>-32.17079528076988</v>
      </c>
      <c r="H22" s="4">
        <v>-1065.7466650366921</v>
      </c>
      <c r="I22" s="4">
        <v>-32.17079528076988</v>
      </c>
    </row>
    <row r="23" spans="1:9" x14ac:dyDescent="0.25">
      <c r="A23" s="4" t="s">
        <v>20</v>
      </c>
      <c r="B23" s="4">
        <v>324.01527777777761</v>
      </c>
      <c r="C23" s="4">
        <v>258.07441369984269</v>
      </c>
      <c r="D23" s="4">
        <v>1.2555110486645469</v>
      </c>
      <c r="E23" s="4">
        <v>0.21424300874085256</v>
      </c>
      <c r="F23" s="4">
        <v>-192.39042687490729</v>
      </c>
      <c r="G23" s="4">
        <v>840.42098243046257</v>
      </c>
      <c r="H23" s="4">
        <v>-192.39042687490729</v>
      </c>
      <c r="I23" s="4">
        <v>840.42098243046257</v>
      </c>
    </row>
    <row r="24" spans="1:9" x14ac:dyDescent="0.25">
      <c r="A24" s="4" t="s">
        <v>21</v>
      </c>
      <c r="B24" s="4">
        <v>804.8226190476189</v>
      </c>
      <c r="C24" s="4">
        <v>257.90874855287433</v>
      </c>
      <c r="D24" s="4">
        <v>3.1205712235954679</v>
      </c>
      <c r="E24" s="4">
        <v>2.7929757701011153E-3</v>
      </c>
      <c r="F24" s="4">
        <v>288.74840958552693</v>
      </c>
      <c r="G24" s="4">
        <v>1320.8968285097108</v>
      </c>
      <c r="H24" s="4">
        <v>288.74840958552693</v>
      </c>
      <c r="I24" s="4">
        <v>1320.8968285097108</v>
      </c>
    </row>
    <row r="25" spans="1:9" x14ac:dyDescent="0.25">
      <c r="A25" s="4" t="s">
        <v>22</v>
      </c>
      <c r="B25" s="4">
        <v>1673.9632936507944</v>
      </c>
      <c r="C25" s="4">
        <v>257.76848719060649</v>
      </c>
      <c r="D25" s="4">
        <v>6.4940571746963967</v>
      </c>
      <c r="E25" s="4">
        <v>1.9318964417166467E-8</v>
      </c>
      <c r="F25" s="4">
        <v>1158.1697465239531</v>
      </c>
      <c r="G25" s="4">
        <v>2189.7568407776357</v>
      </c>
      <c r="H25" s="4">
        <v>1158.1697465239531</v>
      </c>
      <c r="I25" s="4">
        <v>2189.7568407776357</v>
      </c>
    </row>
    <row r="26" spans="1:9" x14ac:dyDescent="0.25">
      <c r="A26" s="4" t="s">
        <v>23</v>
      </c>
      <c r="B26" s="4">
        <v>981.93730158730273</v>
      </c>
      <c r="C26" s="4">
        <v>257.65367110093752</v>
      </c>
      <c r="D26" s="4">
        <v>3.8110743673534633</v>
      </c>
      <c r="E26" s="4">
        <v>3.3263250771911417E-4</v>
      </c>
      <c r="F26" s="4">
        <v>466.37350092327802</v>
      </c>
      <c r="G26" s="4">
        <v>1497.5011022513274</v>
      </c>
      <c r="H26" s="4">
        <v>466.37350092327802</v>
      </c>
      <c r="I26" s="4">
        <v>1497.5011022513274</v>
      </c>
    </row>
    <row r="27" spans="1:9" x14ac:dyDescent="0.25">
      <c r="A27" s="4" t="s">
        <v>24</v>
      </c>
      <c r="B27" s="4">
        <v>-55.255357142857186</v>
      </c>
      <c r="C27" s="4">
        <v>257.56433431257148</v>
      </c>
      <c r="D27" s="4">
        <v>-0.21453031255407098</v>
      </c>
      <c r="E27" s="4">
        <v>0.830873295010083</v>
      </c>
      <c r="F27" s="4">
        <v>-570.6403953077787</v>
      </c>
      <c r="G27" s="4">
        <v>460.12968102206435</v>
      </c>
      <c r="H27" s="4">
        <v>-570.6403953077787</v>
      </c>
      <c r="I27" s="4">
        <v>460.12968102206435</v>
      </c>
    </row>
    <row r="28" spans="1:9" x14ac:dyDescent="0.25">
      <c r="A28" s="4" t="s">
        <v>25</v>
      </c>
      <c r="B28" s="4">
        <v>240.71865079365071</v>
      </c>
      <c r="C28" s="4">
        <v>257.50050334474724</v>
      </c>
      <c r="D28" s="4">
        <v>0.93482788447745813</v>
      </c>
      <c r="E28" s="4">
        <v>0.35368746815387264</v>
      </c>
      <c r="F28" s="4">
        <v>-274.53866190075496</v>
      </c>
      <c r="G28" s="4">
        <v>755.97596348805632</v>
      </c>
      <c r="H28" s="4">
        <v>-274.53866190075496</v>
      </c>
      <c r="I28" s="4">
        <v>755.97596348805632</v>
      </c>
    </row>
    <row r="29" spans="1:9" ht="13.8" thickBot="1" x14ac:dyDescent="0.3">
      <c r="A29" s="5" t="s">
        <v>26</v>
      </c>
      <c r="B29" s="5">
        <v>-265.14067460317449</v>
      </c>
      <c r="C29" s="5">
        <v>257.4621971679536</v>
      </c>
      <c r="D29" s="5">
        <v>-1.0298237081780666</v>
      </c>
      <c r="E29" s="5">
        <v>0.30729611329525242</v>
      </c>
      <c r="F29" s="5">
        <v>-780.32133681551147</v>
      </c>
      <c r="G29" s="5">
        <v>250.03998760916249</v>
      </c>
      <c r="H29" s="5">
        <v>-780.32133681551147</v>
      </c>
      <c r="I29" s="5">
        <v>250.03998760916249</v>
      </c>
    </row>
    <row r="33" spans="1:3" x14ac:dyDescent="0.25">
      <c r="A33" t="s">
        <v>68</v>
      </c>
    </row>
    <row r="34" spans="1:3" ht="13.8" thickBot="1" x14ac:dyDescent="0.3"/>
    <row r="35" spans="1:3" x14ac:dyDescent="0.25">
      <c r="A35" s="6" t="s">
        <v>69</v>
      </c>
      <c r="B35" s="6" t="s">
        <v>70</v>
      </c>
      <c r="C35" s="6" t="s">
        <v>71</v>
      </c>
    </row>
    <row r="36" spans="1:3" x14ac:dyDescent="0.25">
      <c r="A36" s="4">
        <v>1</v>
      </c>
      <c r="B36" s="4">
        <v>8393.2202380952367</v>
      </c>
      <c r="C36" s="4">
        <v>613.77976190476329</v>
      </c>
    </row>
    <row r="37" spans="1:3" x14ac:dyDescent="0.25">
      <c r="A37" s="4">
        <v>2</v>
      </c>
      <c r="B37" s="4">
        <v>7633.0535714285725</v>
      </c>
      <c r="C37" s="4">
        <v>472.94642857142753</v>
      </c>
    </row>
    <row r="38" spans="1:3" x14ac:dyDescent="0.25">
      <c r="A38" s="4">
        <v>3</v>
      </c>
      <c r="B38" s="4">
        <v>8413.0535714285725</v>
      </c>
      <c r="C38" s="4">
        <v>514.94642857142753</v>
      </c>
    </row>
    <row r="39" spans="1:3" x14ac:dyDescent="0.25">
      <c r="A39" s="4">
        <v>4</v>
      </c>
      <c r="B39" s="4">
        <v>8614.0535714285725</v>
      </c>
      <c r="C39" s="4">
        <v>522.94642857142753</v>
      </c>
    </row>
    <row r="40" spans="1:3" x14ac:dyDescent="0.25">
      <c r="A40" s="4">
        <v>5</v>
      </c>
      <c r="B40" s="4">
        <v>9475.3869047619064</v>
      </c>
      <c r="C40" s="4">
        <v>541.61309523809359</v>
      </c>
    </row>
    <row r="41" spans="1:3" x14ac:dyDescent="0.25">
      <c r="A41" s="4">
        <v>6</v>
      </c>
      <c r="B41" s="4">
        <v>9944.5535714285725</v>
      </c>
      <c r="C41" s="4">
        <v>881.44642857142753</v>
      </c>
    </row>
    <row r="42" spans="1:3" x14ac:dyDescent="0.25">
      <c r="A42" s="4">
        <v>7</v>
      </c>
      <c r="B42" s="4">
        <v>10802.053571428574</v>
      </c>
      <c r="C42" s="4">
        <v>514.94642857142571</v>
      </c>
    </row>
    <row r="43" spans="1:3" x14ac:dyDescent="0.25">
      <c r="A43" s="4">
        <v>8</v>
      </c>
      <c r="B43" s="4">
        <v>10098.386904761906</v>
      </c>
      <c r="C43" s="4">
        <v>645.61309523809359</v>
      </c>
    </row>
    <row r="44" spans="1:3" x14ac:dyDescent="0.25">
      <c r="A44" s="4">
        <v>9</v>
      </c>
      <c r="B44" s="4">
        <v>9049.5535714285706</v>
      </c>
      <c r="C44" s="4">
        <v>663.44642857142935</v>
      </c>
    </row>
    <row r="45" spans="1:3" x14ac:dyDescent="0.25">
      <c r="A45" s="4">
        <v>10</v>
      </c>
      <c r="B45" s="4">
        <v>9333.8869047619064</v>
      </c>
      <c r="C45" s="4">
        <v>604.11309523809359</v>
      </c>
    </row>
    <row r="46" spans="1:3" x14ac:dyDescent="0.25">
      <c r="A46" s="4">
        <v>11</v>
      </c>
      <c r="B46" s="4">
        <v>8816.3869047619046</v>
      </c>
      <c r="C46" s="4">
        <v>344.61309523809541</v>
      </c>
    </row>
    <row r="47" spans="1:3" x14ac:dyDescent="0.25">
      <c r="A47" s="4">
        <v>12</v>
      </c>
      <c r="B47" s="4">
        <v>9069.8869047619046</v>
      </c>
      <c r="C47" s="4">
        <v>-142.88690476190459</v>
      </c>
    </row>
    <row r="48" spans="1:3" x14ac:dyDescent="0.25">
      <c r="A48" s="4">
        <v>13</v>
      </c>
      <c r="B48" s="4">
        <v>8253.5321428571442</v>
      </c>
      <c r="C48" s="4">
        <v>-503.53214285714421</v>
      </c>
    </row>
    <row r="49" spans="1:3" x14ac:dyDescent="0.25">
      <c r="A49" s="4">
        <v>14</v>
      </c>
      <c r="B49" s="4">
        <v>7493.3654761904763</v>
      </c>
      <c r="C49" s="4">
        <v>-512.36547619047633</v>
      </c>
    </row>
    <row r="50" spans="1:3" x14ac:dyDescent="0.25">
      <c r="A50" s="4">
        <v>15</v>
      </c>
      <c r="B50" s="4">
        <v>8273.3654761904781</v>
      </c>
      <c r="C50" s="4">
        <v>-235.36547619047815</v>
      </c>
    </row>
    <row r="51" spans="1:3" x14ac:dyDescent="0.25">
      <c r="A51" s="4">
        <v>16</v>
      </c>
      <c r="B51" s="4">
        <v>8474.3654761904763</v>
      </c>
      <c r="C51" s="4">
        <v>-52.365476190476329</v>
      </c>
    </row>
    <row r="52" spans="1:3" x14ac:dyDescent="0.25">
      <c r="A52" s="4">
        <v>17</v>
      </c>
      <c r="B52" s="4">
        <v>9335.6988095238103</v>
      </c>
      <c r="C52" s="4">
        <v>-621.69880952381027</v>
      </c>
    </row>
    <row r="53" spans="1:3" x14ac:dyDescent="0.25">
      <c r="A53" s="4">
        <v>18</v>
      </c>
      <c r="B53" s="4">
        <v>9804.8654761904763</v>
      </c>
      <c r="C53" s="4">
        <v>-292.86547619047633</v>
      </c>
    </row>
    <row r="54" spans="1:3" x14ac:dyDescent="0.25">
      <c r="A54" s="4">
        <v>19</v>
      </c>
      <c r="B54" s="4">
        <v>10662.365476190478</v>
      </c>
      <c r="C54" s="4">
        <v>-542.36547619047815</v>
      </c>
    </row>
    <row r="55" spans="1:3" x14ac:dyDescent="0.25">
      <c r="A55" s="4">
        <v>20</v>
      </c>
      <c r="B55" s="4">
        <v>9958.6988095238121</v>
      </c>
      <c r="C55" s="4">
        <v>-135.69880952381209</v>
      </c>
    </row>
    <row r="56" spans="1:3" x14ac:dyDescent="0.25">
      <c r="A56" s="4">
        <v>21</v>
      </c>
      <c r="B56" s="4">
        <v>8909.8654761904763</v>
      </c>
      <c r="C56" s="4">
        <v>-166.86547619047633</v>
      </c>
    </row>
    <row r="57" spans="1:3" x14ac:dyDescent="0.25">
      <c r="A57" s="4">
        <v>22</v>
      </c>
      <c r="B57" s="4">
        <v>9194.1988095238103</v>
      </c>
      <c r="C57" s="4">
        <v>-65.198809523810269</v>
      </c>
    </row>
    <row r="58" spans="1:3" x14ac:dyDescent="0.25">
      <c r="A58" s="4">
        <v>23</v>
      </c>
      <c r="B58" s="4">
        <v>8676.6988095238103</v>
      </c>
      <c r="C58" s="4">
        <v>33.301190476189731</v>
      </c>
    </row>
    <row r="59" spans="1:3" x14ac:dyDescent="0.25">
      <c r="A59" s="4">
        <v>24</v>
      </c>
      <c r="B59" s="4">
        <v>8930.1988095238103</v>
      </c>
      <c r="C59" s="4">
        <v>-250.19880952381027</v>
      </c>
    </row>
    <row r="60" spans="1:3" x14ac:dyDescent="0.25">
      <c r="A60" s="4">
        <v>25</v>
      </c>
      <c r="B60" s="4">
        <v>8113.8440476190472</v>
      </c>
      <c r="C60" s="4">
        <v>48.15595238095284</v>
      </c>
    </row>
    <row r="61" spans="1:3" x14ac:dyDescent="0.25">
      <c r="A61" s="4">
        <v>26</v>
      </c>
      <c r="B61" s="4">
        <v>7353.677380952382</v>
      </c>
      <c r="C61" s="4">
        <v>-47.677380952382009</v>
      </c>
    </row>
    <row r="62" spans="1:3" x14ac:dyDescent="0.25">
      <c r="A62" s="4">
        <v>27</v>
      </c>
      <c r="B62" s="4">
        <v>8133.677380952382</v>
      </c>
      <c r="C62" s="4">
        <v>-9.6773809523820091</v>
      </c>
    </row>
    <row r="63" spans="1:3" x14ac:dyDescent="0.25">
      <c r="A63" s="4">
        <v>28</v>
      </c>
      <c r="B63" s="4">
        <v>8334.6773809523802</v>
      </c>
      <c r="C63" s="4">
        <v>-464.67738095238019</v>
      </c>
    </row>
    <row r="64" spans="1:3" x14ac:dyDescent="0.25">
      <c r="A64" s="4">
        <v>29</v>
      </c>
      <c r="B64" s="4">
        <v>9196.0107142857159</v>
      </c>
      <c r="C64" s="4">
        <v>190.98928571428405</v>
      </c>
    </row>
    <row r="65" spans="1:3" x14ac:dyDescent="0.25">
      <c r="A65" s="4">
        <v>30</v>
      </c>
      <c r="B65" s="4">
        <v>9665.1773809523802</v>
      </c>
      <c r="C65" s="4">
        <v>-109.17738095238019</v>
      </c>
    </row>
    <row r="66" spans="1:3" x14ac:dyDescent="0.25">
      <c r="A66" s="4">
        <v>31</v>
      </c>
      <c r="B66" s="4">
        <v>10522.677380952384</v>
      </c>
      <c r="C66" s="4">
        <v>-429.67738095238383</v>
      </c>
    </row>
    <row r="67" spans="1:3" x14ac:dyDescent="0.25">
      <c r="A67" s="4">
        <v>32</v>
      </c>
      <c r="B67" s="4">
        <v>9819.0107142857159</v>
      </c>
      <c r="C67" s="4">
        <v>-199.01071428571595</v>
      </c>
    </row>
    <row r="68" spans="1:3" x14ac:dyDescent="0.25">
      <c r="A68" s="4">
        <v>33</v>
      </c>
      <c r="B68" s="4">
        <v>8770.1773809523802</v>
      </c>
      <c r="C68" s="4">
        <v>-485.17738095238019</v>
      </c>
    </row>
    <row r="69" spans="1:3" x14ac:dyDescent="0.25">
      <c r="A69" s="4">
        <v>34</v>
      </c>
      <c r="B69" s="4">
        <v>9054.5107142857159</v>
      </c>
      <c r="C69" s="4">
        <v>-621.51071428571595</v>
      </c>
    </row>
    <row r="70" spans="1:3" x14ac:dyDescent="0.25">
      <c r="A70" s="4">
        <v>35</v>
      </c>
      <c r="B70" s="4">
        <v>8537.0107142857141</v>
      </c>
      <c r="C70" s="4">
        <v>-377.01071428571413</v>
      </c>
    </row>
    <row r="71" spans="1:3" x14ac:dyDescent="0.25">
      <c r="A71" s="4">
        <v>36</v>
      </c>
      <c r="B71" s="4">
        <v>8790.5107142857159</v>
      </c>
      <c r="C71" s="4">
        <v>-756.51071428571595</v>
      </c>
    </row>
    <row r="72" spans="1:3" x14ac:dyDescent="0.25">
      <c r="A72" s="4">
        <v>37</v>
      </c>
      <c r="B72" s="4">
        <v>7974.1559523809528</v>
      </c>
      <c r="C72" s="4">
        <v>-257.15595238095284</v>
      </c>
    </row>
    <row r="73" spans="1:3" x14ac:dyDescent="0.25">
      <c r="A73" s="4">
        <v>38</v>
      </c>
      <c r="B73" s="4">
        <v>7213.9892857142859</v>
      </c>
      <c r="C73" s="4">
        <v>247.01071428571413</v>
      </c>
    </row>
    <row r="74" spans="1:3" x14ac:dyDescent="0.25">
      <c r="A74" s="4">
        <v>39</v>
      </c>
      <c r="B74" s="4">
        <v>7993.9892857142877</v>
      </c>
      <c r="C74" s="4">
        <v>-217.98928571428769</v>
      </c>
    </row>
    <row r="75" spans="1:3" x14ac:dyDescent="0.25">
      <c r="A75" s="4">
        <v>40</v>
      </c>
      <c r="B75" s="4">
        <v>8194.9892857142859</v>
      </c>
      <c r="C75" s="4">
        <v>-269.98928571428587</v>
      </c>
    </row>
    <row r="76" spans="1:3" x14ac:dyDescent="0.25">
      <c r="A76" s="4">
        <v>41</v>
      </c>
      <c r="B76" s="4">
        <v>9056.3226190476198</v>
      </c>
      <c r="C76" s="4">
        <v>-422.32261904761981</v>
      </c>
    </row>
    <row r="77" spans="1:3" x14ac:dyDescent="0.25">
      <c r="A77" s="4">
        <v>42</v>
      </c>
      <c r="B77" s="4">
        <v>9525.4892857142877</v>
      </c>
      <c r="C77" s="4">
        <v>-580.48928571428769</v>
      </c>
    </row>
    <row r="78" spans="1:3" x14ac:dyDescent="0.25">
      <c r="A78" s="4">
        <v>43</v>
      </c>
      <c r="B78" s="4">
        <v>10382.989285714288</v>
      </c>
      <c r="C78" s="4">
        <v>-304.98928571428769</v>
      </c>
    </row>
    <row r="79" spans="1:3" x14ac:dyDescent="0.25">
      <c r="A79" s="4">
        <v>44</v>
      </c>
      <c r="B79" s="4">
        <v>9679.3226190476198</v>
      </c>
      <c r="C79" s="4">
        <v>-500.32261904761981</v>
      </c>
    </row>
    <row r="80" spans="1:3" x14ac:dyDescent="0.25">
      <c r="A80" s="4">
        <v>45</v>
      </c>
      <c r="B80" s="4">
        <v>8630.4892857142859</v>
      </c>
      <c r="C80" s="4">
        <v>-593.48928571428587</v>
      </c>
    </row>
    <row r="81" spans="1:3" x14ac:dyDescent="0.25">
      <c r="A81" s="4">
        <v>46</v>
      </c>
      <c r="B81" s="4">
        <v>8914.8226190476198</v>
      </c>
      <c r="C81" s="4">
        <v>-426.82261904761981</v>
      </c>
    </row>
    <row r="82" spans="1:3" x14ac:dyDescent="0.25">
      <c r="A82" s="4">
        <v>47</v>
      </c>
      <c r="B82" s="4">
        <v>8397.3226190476198</v>
      </c>
      <c r="C82" s="4">
        <v>-523.32261904761981</v>
      </c>
    </row>
    <row r="83" spans="1:3" x14ac:dyDescent="0.25">
      <c r="A83" s="4">
        <v>48</v>
      </c>
      <c r="B83" s="4">
        <v>8650.8226190476198</v>
      </c>
      <c r="C83" s="4">
        <v>-3.8226190476198099</v>
      </c>
    </row>
    <row r="84" spans="1:3" x14ac:dyDescent="0.25">
      <c r="A84" s="4">
        <v>49</v>
      </c>
      <c r="B84" s="4">
        <v>7834.4678571428567</v>
      </c>
      <c r="C84" s="4">
        <v>-42.467857142856701</v>
      </c>
    </row>
    <row r="85" spans="1:3" x14ac:dyDescent="0.25">
      <c r="A85" s="4">
        <v>50</v>
      </c>
      <c r="B85" s="4">
        <v>7074.3011904761916</v>
      </c>
      <c r="C85" s="4">
        <v>-117.30119047619155</v>
      </c>
    </row>
    <row r="86" spans="1:3" x14ac:dyDescent="0.25">
      <c r="A86" s="4">
        <v>51</v>
      </c>
      <c r="B86" s="4">
        <v>7854.3011904761916</v>
      </c>
      <c r="C86" s="4">
        <v>-128.30119047619155</v>
      </c>
    </row>
    <row r="87" spans="1:3" x14ac:dyDescent="0.25">
      <c r="A87" s="4">
        <v>52</v>
      </c>
      <c r="B87" s="4">
        <v>8055.3011904761916</v>
      </c>
      <c r="C87" s="4">
        <v>50.69880952380845</v>
      </c>
    </row>
    <row r="88" spans="1:3" x14ac:dyDescent="0.25">
      <c r="A88" s="4">
        <v>53</v>
      </c>
      <c r="B88" s="4">
        <v>8916.6345238095255</v>
      </c>
      <c r="C88" s="4">
        <v>-26.63452380952549</v>
      </c>
    </row>
    <row r="89" spans="1:3" x14ac:dyDescent="0.25">
      <c r="A89" s="4">
        <v>54</v>
      </c>
      <c r="B89" s="4">
        <v>9385.8011904761916</v>
      </c>
      <c r="C89" s="4">
        <v>-86.80119047619155</v>
      </c>
    </row>
    <row r="90" spans="1:3" x14ac:dyDescent="0.25">
      <c r="A90" s="4">
        <v>55</v>
      </c>
      <c r="B90" s="4">
        <v>10243.301190476193</v>
      </c>
      <c r="C90" s="4">
        <v>381.69880952380663</v>
      </c>
    </row>
    <row r="91" spans="1:3" x14ac:dyDescent="0.25">
      <c r="A91" s="4">
        <v>56</v>
      </c>
      <c r="B91" s="4">
        <v>9539.6345238095255</v>
      </c>
      <c r="C91" s="4">
        <v>-237.63452380952549</v>
      </c>
    </row>
    <row r="92" spans="1:3" x14ac:dyDescent="0.25">
      <c r="A92" s="4">
        <v>57</v>
      </c>
      <c r="B92" s="4">
        <v>8490.8011904761897</v>
      </c>
      <c r="C92" s="4">
        <v>-176.80119047618973</v>
      </c>
    </row>
    <row r="93" spans="1:3" x14ac:dyDescent="0.25">
      <c r="A93" s="4">
        <v>58</v>
      </c>
      <c r="B93" s="4">
        <v>8775.1345238095255</v>
      </c>
      <c r="C93" s="4">
        <v>74.86547619047451</v>
      </c>
    </row>
    <row r="94" spans="1:3" x14ac:dyDescent="0.25">
      <c r="A94" s="4">
        <v>59</v>
      </c>
      <c r="B94" s="4">
        <v>8257.6345238095237</v>
      </c>
      <c r="C94" s="4">
        <v>7.3654761904763291</v>
      </c>
    </row>
    <row r="95" spans="1:3" x14ac:dyDescent="0.25">
      <c r="A95" s="4">
        <v>60</v>
      </c>
      <c r="B95" s="4">
        <v>8511.1345238095237</v>
      </c>
      <c r="C95" s="4">
        <v>284.86547619047633</v>
      </c>
    </row>
    <row r="96" spans="1:3" x14ac:dyDescent="0.25">
      <c r="A96" s="4">
        <v>61</v>
      </c>
      <c r="B96" s="4">
        <v>7694.7797619047624</v>
      </c>
      <c r="C96" s="4">
        <v>141.22023809523762</v>
      </c>
    </row>
    <row r="97" spans="1:3" x14ac:dyDescent="0.25">
      <c r="A97" s="4">
        <v>62</v>
      </c>
      <c r="B97" s="4">
        <v>6934.6130952380954</v>
      </c>
      <c r="C97" s="4">
        <v>-42.613095238095411</v>
      </c>
    </row>
    <row r="98" spans="1:3" x14ac:dyDescent="0.25">
      <c r="A98" s="4">
        <v>63</v>
      </c>
      <c r="B98" s="4">
        <v>7714.6130952380972</v>
      </c>
      <c r="C98" s="4">
        <v>76.38690476190277</v>
      </c>
    </row>
    <row r="99" spans="1:3" x14ac:dyDescent="0.25">
      <c r="A99" s="4">
        <v>64</v>
      </c>
      <c r="B99" s="4">
        <v>7915.6130952380954</v>
      </c>
      <c r="C99" s="4">
        <v>213.38690476190459</v>
      </c>
    </row>
    <row r="100" spans="1:3" x14ac:dyDescent="0.25">
      <c r="A100" s="4">
        <v>65</v>
      </c>
      <c r="B100" s="4">
        <v>8776.9464285714294</v>
      </c>
      <c r="C100" s="4">
        <v>338.05357142857065</v>
      </c>
    </row>
    <row r="101" spans="1:3" x14ac:dyDescent="0.25">
      <c r="A101" s="4">
        <v>66</v>
      </c>
      <c r="B101" s="4">
        <v>9246.1130952380954</v>
      </c>
      <c r="C101" s="4">
        <v>187.88690476190459</v>
      </c>
    </row>
    <row r="102" spans="1:3" x14ac:dyDescent="0.25">
      <c r="A102" s="4">
        <v>67</v>
      </c>
      <c r="B102" s="4">
        <v>10103.613095238097</v>
      </c>
      <c r="C102" s="4">
        <v>380.38690476190277</v>
      </c>
    </row>
    <row r="103" spans="1:3" x14ac:dyDescent="0.25">
      <c r="A103" s="4">
        <v>68</v>
      </c>
      <c r="B103" s="4">
        <v>9399.9464285714312</v>
      </c>
      <c r="C103" s="4">
        <v>427.05357142856883</v>
      </c>
    </row>
    <row r="104" spans="1:3" x14ac:dyDescent="0.25">
      <c r="A104" s="4">
        <v>69</v>
      </c>
      <c r="B104" s="4">
        <v>8351.1130952380954</v>
      </c>
      <c r="C104" s="4">
        <v>758.88690476190459</v>
      </c>
    </row>
    <row r="105" spans="1:3" x14ac:dyDescent="0.25">
      <c r="A105" s="4">
        <v>70</v>
      </c>
      <c r="B105" s="4">
        <v>8635.4464285714294</v>
      </c>
      <c r="C105" s="4">
        <v>434.55357142857065</v>
      </c>
    </row>
    <row r="106" spans="1:3" x14ac:dyDescent="0.25">
      <c r="A106" s="4">
        <v>71</v>
      </c>
      <c r="B106" s="4">
        <v>8117.9464285714303</v>
      </c>
      <c r="C106" s="4">
        <v>515.05357142856974</v>
      </c>
    </row>
    <row r="107" spans="1:3" ht="13.8" thickBot="1" x14ac:dyDescent="0.3">
      <c r="A107" s="5">
        <v>72</v>
      </c>
      <c r="B107" s="5">
        <v>8371.4464285714294</v>
      </c>
      <c r="C107" s="5">
        <v>868.55357142857065</v>
      </c>
    </row>
  </sheetData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4"/>
  <sheetViews>
    <sheetView showWhiteSpace="0" zoomScaleNormal="100" workbookViewId="0">
      <selection activeCell="C62" sqref="C62"/>
    </sheetView>
  </sheetViews>
  <sheetFormatPr defaultRowHeight="13.2" x14ac:dyDescent="0.25"/>
  <cols>
    <col min="1" max="1" width="11.109375" bestFit="1" customWidth="1"/>
    <col min="2" max="3" width="12.5546875" bestFit="1" customWidth="1"/>
    <col min="4" max="6" width="9.33203125" bestFit="1" customWidth="1"/>
    <col min="7" max="7" width="12.5546875" bestFit="1" customWidth="1"/>
    <col min="8" max="14" width="9.33203125" bestFit="1" customWidth="1"/>
  </cols>
  <sheetData>
    <row r="1" spans="1:17" x14ac:dyDescent="0.25">
      <c r="A1" s="3" t="s">
        <v>14</v>
      </c>
      <c r="B1" s="3" t="s">
        <v>0</v>
      </c>
      <c r="C1" s="3" t="s">
        <v>1</v>
      </c>
      <c r="D1" s="3" t="s">
        <v>28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3" t="s">
        <v>27</v>
      </c>
    </row>
    <row r="2" spans="1:17" x14ac:dyDescent="0.25">
      <c r="A2">
        <v>2000</v>
      </c>
      <c r="B2" t="s">
        <v>2</v>
      </c>
      <c r="C2">
        <v>9007</v>
      </c>
      <c r="D2">
        <v>1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 x14ac:dyDescent="0.25">
      <c r="A3">
        <v>2000</v>
      </c>
      <c r="B3" t="s">
        <v>3</v>
      </c>
      <c r="C3">
        <v>8106</v>
      </c>
      <c r="D3">
        <v>1</v>
      </c>
      <c r="E3">
        <v>2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 x14ac:dyDescent="0.25">
      <c r="A4">
        <v>2000</v>
      </c>
      <c r="B4" t="s">
        <v>4</v>
      </c>
      <c r="C4">
        <v>8928</v>
      </c>
      <c r="D4">
        <v>1</v>
      </c>
      <c r="E4">
        <v>3</v>
      </c>
      <c r="F4">
        <v>0</v>
      </c>
      <c r="G4">
        <f t="shared" ref="G4:G9" si="0">F3</f>
        <v>0</v>
      </c>
      <c r="H4">
        <f t="shared" ref="H4:Q9" si="1">G3</f>
        <v>1</v>
      </c>
      <c r="I4">
        <f t="shared" si="1"/>
        <v>0</v>
      </c>
      <c r="J4">
        <f t="shared" si="1"/>
        <v>0</v>
      </c>
      <c r="K4">
        <f t="shared" si="1"/>
        <v>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</row>
    <row r="5" spans="1:17" x14ac:dyDescent="0.25">
      <c r="A5">
        <v>2000</v>
      </c>
      <c r="B5" t="s">
        <v>5</v>
      </c>
      <c r="C5">
        <v>9137</v>
      </c>
      <c r="D5">
        <v>1</v>
      </c>
      <c r="E5">
        <v>4</v>
      </c>
      <c r="F5">
        <v>0</v>
      </c>
      <c r="G5">
        <f t="shared" si="0"/>
        <v>0</v>
      </c>
      <c r="H5">
        <f t="shared" si="1"/>
        <v>0</v>
      </c>
      <c r="I5">
        <f t="shared" si="1"/>
        <v>1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</row>
    <row r="6" spans="1:17" x14ac:dyDescent="0.25">
      <c r="A6">
        <v>2000</v>
      </c>
      <c r="B6" t="s">
        <v>6</v>
      </c>
      <c r="C6">
        <v>10017</v>
      </c>
      <c r="D6">
        <v>1</v>
      </c>
      <c r="E6">
        <v>5</v>
      </c>
      <c r="F6">
        <v>0</v>
      </c>
      <c r="G6">
        <f t="shared" si="0"/>
        <v>0</v>
      </c>
      <c r="H6">
        <f t="shared" si="1"/>
        <v>0</v>
      </c>
      <c r="I6">
        <f t="shared" si="1"/>
        <v>0</v>
      </c>
      <c r="J6">
        <f t="shared" si="1"/>
        <v>1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</row>
    <row r="7" spans="1:17" x14ac:dyDescent="0.25">
      <c r="A7">
        <v>2000</v>
      </c>
      <c r="B7" t="s">
        <v>7</v>
      </c>
      <c r="C7">
        <v>10826</v>
      </c>
      <c r="D7">
        <v>1</v>
      </c>
      <c r="E7">
        <v>6</v>
      </c>
      <c r="F7">
        <v>0</v>
      </c>
      <c r="G7">
        <f t="shared" si="0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1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</row>
    <row r="8" spans="1:17" x14ac:dyDescent="0.25">
      <c r="A8">
        <v>2000</v>
      </c>
      <c r="B8" t="s">
        <v>8</v>
      </c>
      <c r="C8">
        <v>11317</v>
      </c>
      <c r="D8">
        <v>1</v>
      </c>
      <c r="E8">
        <v>7</v>
      </c>
      <c r="F8">
        <v>0</v>
      </c>
      <c r="G8">
        <f t="shared" si="0"/>
        <v>0</v>
      </c>
      <c r="H8">
        <f t="shared" si="1"/>
        <v>0</v>
      </c>
      <c r="I8">
        <f t="shared" si="1"/>
        <v>0</v>
      </c>
      <c r="J8">
        <f t="shared" si="1"/>
        <v>0</v>
      </c>
      <c r="K8">
        <f t="shared" si="1"/>
        <v>0</v>
      </c>
      <c r="L8">
        <f t="shared" si="1"/>
        <v>1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</row>
    <row r="9" spans="1:17" x14ac:dyDescent="0.25">
      <c r="A9">
        <v>2000</v>
      </c>
      <c r="B9" t="s">
        <v>9</v>
      </c>
      <c r="C9">
        <v>10744</v>
      </c>
      <c r="D9">
        <v>1</v>
      </c>
      <c r="E9">
        <v>8</v>
      </c>
      <c r="F9">
        <v>0</v>
      </c>
      <c r="G9">
        <f t="shared" si="0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1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</row>
    <row r="10" spans="1:17" x14ac:dyDescent="0.25">
      <c r="A10">
        <v>2000</v>
      </c>
      <c r="B10" t="s">
        <v>10</v>
      </c>
      <c r="C10">
        <v>9713</v>
      </c>
      <c r="D10">
        <v>1</v>
      </c>
      <c r="E10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</row>
    <row r="11" spans="1:17" x14ac:dyDescent="0.25">
      <c r="A11">
        <v>2000</v>
      </c>
      <c r="B11" t="s">
        <v>11</v>
      </c>
      <c r="C11">
        <v>9938</v>
      </c>
      <c r="D11">
        <v>1</v>
      </c>
      <c r="E11">
        <v>10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</row>
    <row r="12" spans="1:17" x14ac:dyDescent="0.25">
      <c r="A12">
        <v>2000</v>
      </c>
      <c r="B12" t="s">
        <v>12</v>
      </c>
      <c r="C12">
        <v>9161</v>
      </c>
      <c r="D12">
        <v>1</v>
      </c>
      <c r="E12">
        <v>11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0</v>
      </c>
    </row>
    <row r="13" spans="1:17" x14ac:dyDescent="0.25">
      <c r="A13">
        <v>2000</v>
      </c>
      <c r="B13" t="s">
        <v>13</v>
      </c>
      <c r="C13">
        <v>8927</v>
      </c>
      <c r="D13">
        <v>1</v>
      </c>
      <c r="E13">
        <v>12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</row>
    <row r="14" spans="1:17" x14ac:dyDescent="0.25">
      <c r="A14">
        <f>A2+1</f>
        <v>2001</v>
      </c>
      <c r="B14" t="s">
        <v>2</v>
      </c>
      <c r="C14">
        <v>7750</v>
      </c>
      <c r="D14">
        <v>1</v>
      </c>
      <c r="E14">
        <v>13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 x14ac:dyDescent="0.25">
      <c r="A15">
        <f t="shared" ref="A15:A73" si="2">A3+1</f>
        <v>2001</v>
      </c>
      <c r="B15" t="s">
        <v>3</v>
      </c>
      <c r="C15">
        <v>6981</v>
      </c>
      <c r="D15">
        <v>1</v>
      </c>
      <c r="E15">
        <v>14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 x14ac:dyDescent="0.25">
      <c r="A16">
        <f t="shared" si="2"/>
        <v>2001</v>
      </c>
      <c r="B16" t="s">
        <v>4</v>
      </c>
      <c r="C16">
        <v>8038</v>
      </c>
      <c r="D16">
        <v>1</v>
      </c>
      <c r="E16">
        <v>15</v>
      </c>
      <c r="F16">
        <v>0</v>
      </c>
      <c r="G16">
        <f t="shared" ref="G16:G21" si="3">F15</f>
        <v>0</v>
      </c>
      <c r="H16">
        <f t="shared" ref="H16:Q21" si="4">G15</f>
        <v>1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</row>
    <row r="17" spans="1:17" x14ac:dyDescent="0.25">
      <c r="A17">
        <f t="shared" si="2"/>
        <v>2001</v>
      </c>
      <c r="B17" t="s">
        <v>5</v>
      </c>
      <c r="C17">
        <v>8422</v>
      </c>
      <c r="D17">
        <v>1</v>
      </c>
      <c r="E17">
        <v>16</v>
      </c>
      <c r="F17">
        <v>0</v>
      </c>
      <c r="G17">
        <f t="shared" si="3"/>
        <v>0</v>
      </c>
      <c r="H17">
        <f t="shared" si="4"/>
        <v>0</v>
      </c>
      <c r="I17">
        <f t="shared" si="4"/>
        <v>1</v>
      </c>
      <c r="J17">
        <f t="shared" si="4"/>
        <v>0</v>
      </c>
      <c r="K17">
        <f t="shared" si="4"/>
        <v>0</v>
      </c>
      <c r="L17">
        <f t="shared" si="4"/>
        <v>0</v>
      </c>
      <c r="M17">
        <f t="shared" si="4"/>
        <v>0</v>
      </c>
      <c r="N17">
        <f t="shared" si="4"/>
        <v>0</v>
      </c>
      <c r="O17">
        <f t="shared" si="4"/>
        <v>0</v>
      </c>
      <c r="P17">
        <f t="shared" si="4"/>
        <v>0</v>
      </c>
      <c r="Q17">
        <f t="shared" si="4"/>
        <v>0</v>
      </c>
    </row>
    <row r="18" spans="1:17" x14ac:dyDescent="0.25">
      <c r="A18">
        <f t="shared" si="2"/>
        <v>2001</v>
      </c>
      <c r="B18" t="s">
        <v>6</v>
      </c>
      <c r="C18">
        <v>8714</v>
      </c>
      <c r="D18">
        <v>1</v>
      </c>
      <c r="E18">
        <v>17</v>
      </c>
      <c r="F18">
        <v>0</v>
      </c>
      <c r="G18">
        <f t="shared" si="3"/>
        <v>0</v>
      </c>
      <c r="H18">
        <f t="shared" si="4"/>
        <v>0</v>
      </c>
      <c r="I18">
        <f t="shared" si="4"/>
        <v>0</v>
      </c>
      <c r="J18">
        <f t="shared" si="4"/>
        <v>1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</row>
    <row r="19" spans="1:17" x14ac:dyDescent="0.25">
      <c r="A19">
        <f t="shared" si="2"/>
        <v>2001</v>
      </c>
      <c r="B19" t="s">
        <v>7</v>
      </c>
      <c r="C19">
        <v>9512</v>
      </c>
      <c r="D19">
        <v>1</v>
      </c>
      <c r="E19">
        <v>18</v>
      </c>
      <c r="F19">
        <v>0</v>
      </c>
      <c r="G19">
        <f t="shared" si="3"/>
        <v>0</v>
      </c>
      <c r="H19">
        <f t="shared" si="4"/>
        <v>0</v>
      </c>
      <c r="I19">
        <f t="shared" si="4"/>
        <v>0</v>
      </c>
      <c r="J19">
        <f t="shared" si="4"/>
        <v>0</v>
      </c>
      <c r="K19">
        <f t="shared" si="4"/>
        <v>1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</row>
    <row r="20" spans="1:17" x14ac:dyDescent="0.25">
      <c r="A20">
        <f t="shared" si="2"/>
        <v>2001</v>
      </c>
      <c r="B20" t="s">
        <v>8</v>
      </c>
      <c r="C20">
        <v>10120</v>
      </c>
      <c r="D20">
        <v>1</v>
      </c>
      <c r="E20">
        <v>19</v>
      </c>
      <c r="F20">
        <v>0</v>
      </c>
      <c r="G20">
        <f t="shared" si="3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1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0</v>
      </c>
    </row>
    <row r="21" spans="1:17" x14ac:dyDescent="0.25">
      <c r="A21">
        <f t="shared" si="2"/>
        <v>2001</v>
      </c>
      <c r="B21" t="s">
        <v>9</v>
      </c>
      <c r="C21">
        <v>9823</v>
      </c>
      <c r="D21">
        <v>1</v>
      </c>
      <c r="E21">
        <v>20</v>
      </c>
      <c r="F21">
        <v>0</v>
      </c>
      <c r="G21">
        <f t="shared" si="3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4"/>
        <v>1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</row>
    <row r="22" spans="1:17" x14ac:dyDescent="0.25">
      <c r="A22">
        <f t="shared" si="2"/>
        <v>2001</v>
      </c>
      <c r="B22" t="s">
        <v>10</v>
      </c>
      <c r="C22">
        <v>8743</v>
      </c>
      <c r="D22">
        <v>1</v>
      </c>
      <c r="E22">
        <v>21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</row>
    <row r="23" spans="1:17" x14ac:dyDescent="0.25">
      <c r="A23">
        <f t="shared" si="2"/>
        <v>2001</v>
      </c>
      <c r="B23" t="s">
        <v>11</v>
      </c>
      <c r="C23">
        <v>9129</v>
      </c>
      <c r="D23">
        <v>1</v>
      </c>
      <c r="E23">
        <v>22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</row>
    <row r="24" spans="1:17" x14ac:dyDescent="0.25">
      <c r="A24">
        <f t="shared" si="2"/>
        <v>2001</v>
      </c>
      <c r="B24" t="s">
        <v>12</v>
      </c>
      <c r="C24">
        <v>8710</v>
      </c>
      <c r="D24">
        <v>1</v>
      </c>
      <c r="E24">
        <v>23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0</v>
      </c>
    </row>
    <row r="25" spans="1:17" x14ac:dyDescent="0.25">
      <c r="A25">
        <f t="shared" si="2"/>
        <v>2001</v>
      </c>
      <c r="B25" t="s">
        <v>13</v>
      </c>
      <c r="C25">
        <v>8680</v>
      </c>
      <c r="D25">
        <v>1</v>
      </c>
      <c r="E25">
        <v>24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</row>
    <row r="26" spans="1:17" x14ac:dyDescent="0.25">
      <c r="A26">
        <f t="shared" si="2"/>
        <v>2002</v>
      </c>
      <c r="B26" t="s">
        <v>2</v>
      </c>
      <c r="C26">
        <v>8162</v>
      </c>
      <c r="D26">
        <v>1</v>
      </c>
      <c r="E26">
        <v>25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 x14ac:dyDescent="0.25">
      <c r="A27">
        <f t="shared" si="2"/>
        <v>2002</v>
      </c>
      <c r="B27" t="s">
        <v>3</v>
      </c>
      <c r="C27">
        <v>7306</v>
      </c>
      <c r="D27">
        <v>1</v>
      </c>
      <c r="E27">
        <v>26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 x14ac:dyDescent="0.25">
      <c r="A28">
        <f t="shared" si="2"/>
        <v>2002</v>
      </c>
      <c r="B28" t="s">
        <v>4</v>
      </c>
      <c r="C28">
        <v>8124</v>
      </c>
      <c r="D28">
        <v>1</v>
      </c>
      <c r="E28">
        <v>27</v>
      </c>
      <c r="F28">
        <v>0</v>
      </c>
      <c r="G28">
        <f t="shared" ref="G28:G33" si="5">F27</f>
        <v>0</v>
      </c>
      <c r="H28">
        <f t="shared" ref="H28:Q33" si="6">G27</f>
        <v>1</v>
      </c>
      <c r="I28">
        <f t="shared" si="6"/>
        <v>0</v>
      </c>
      <c r="J28">
        <f t="shared" si="6"/>
        <v>0</v>
      </c>
      <c r="K28">
        <f t="shared" si="6"/>
        <v>0</v>
      </c>
      <c r="L28">
        <f t="shared" si="6"/>
        <v>0</v>
      </c>
      <c r="M28">
        <f t="shared" si="6"/>
        <v>0</v>
      </c>
      <c r="N28">
        <f t="shared" si="6"/>
        <v>0</v>
      </c>
      <c r="O28">
        <f t="shared" si="6"/>
        <v>0</v>
      </c>
      <c r="P28">
        <f t="shared" si="6"/>
        <v>0</v>
      </c>
      <c r="Q28">
        <f t="shared" si="6"/>
        <v>0</v>
      </c>
    </row>
    <row r="29" spans="1:17" x14ac:dyDescent="0.25">
      <c r="A29">
        <f t="shared" si="2"/>
        <v>2002</v>
      </c>
      <c r="B29" t="s">
        <v>5</v>
      </c>
      <c r="C29">
        <v>7870</v>
      </c>
      <c r="D29">
        <v>1</v>
      </c>
      <c r="E29">
        <v>28</v>
      </c>
      <c r="F29">
        <v>0</v>
      </c>
      <c r="G29">
        <f t="shared" si="5"/>
        <v>0</v>
      </c>
      <c r="H29">
        <f t="shared" si="6"/>
        <v>0</v>
      </c>
      <c r="I29">
        <f t="shared" si="6"/>
        <v>1</v>
      </c>
      <c r="J29">
        <f t="shared" si="6"/>
        <v>0</v>
      </c>
      <c r="K29">
        <f t="shared" si="6"/>
        <v>0</v>
      </c>
      <c r="L29">
        <f t="shared" si="6"/>
        <v>0</v>
      </c>
      <c r="M29">
        <f t="shared" si="6"/>
        <v>0</v>
      </c>
      <c r="N29">
        <f t="shared" si="6"/>
        <v>0</v>
      </c>
      <c r="O29">
        <f t="shared" si="6"/>
        <v>0</v>
      </c>
      <c r="P29">
        <f t="shared" si="6"/>
        <v>0</v>
      </c>
      <c r="Q29">
        <f t="shared" si="6"/>
        <v>0</v>
      </c>
    </row>
    <row r="30" spans="1:17" x14ac:dyDescent="0.25">
      <c r="A30">
        <f t="shared" si="2"/>
        <v>2002</v>
      </c>
      <c r="B30" t="s">
        <v>6</v>
      </c>
      <c r="C30">
        <v>9387</v>
      </c>
      <c r="D30">
        <v>1</v>
      </c>
      <c r="E30">
        <v>29</v>
      </c>
      <c r="F30">
        <v>0</v>
      </c>
      <c r="G30">
        <f t="shared" si="5"/>
        <v>0</v>
      </c>
      <c r="H30">
        <f t="shared" si="6"/>
        <v>0</v>
      </c>
      <c r="I30">
        <f t="shared" si="6"/>
        <v>0</v>
      </c>
      <c r="J30">
        <f t="shared" si="6"/>
        <v>1</v>
      </c>
      <c r="K30">
        <f t="shared" si="6"/>
        <v>0</v>
      </c>
      <c r="L30">
        <f t="shared" si="6"/>
        <v>0</v>
      </c>
      <c r="M30">
        <f t="shared" si="6"/>
        <v>0</v>
      </c>
      <c r="N30">
        <f t="shared" si="6"/>
        <v>0</v>
      </c>
      <c r="O30">
        <f t="shared" si="6"/>
        <v>0</v>
      </c>
      <c r="P30">
        <f t="shared" si="6"/>
        <v>0</v>
      </c>
      <c r="Q30">
        <f t="shared" si="6"/>
        <v>0</v>
      </c>
    </row>
    <row r="31" spans="1:17" x14ac:dyDescent="0.25">
      <c r="A31">
        <f t="shared" si="2"/>
        <v>2002</v>
      </c>
      <c r="B31" t="s">
        <v>7</v>
      </c>
      <c r="C31">
        <v>9556</v>
      </c>
      <c r="D31">
        <v>1</v>
      </c>
      <c r="E31">
        <v>30</v>
      </c>
      <c r="F31">
        <v>0</v>
      </c>
      <c r="G31">
        <f t="shared" si="5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1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</row>
    <row r="32" spans="1:17" x14ac:dyDescent="0.25">
      <c r="A32">
        <f t="shared" si="2"/>
        <v>2002</v>
      </c>
      <c r="B32" t="s">
        <v>8</v>
      </c>
      <c r="C32">
        <v>10093</v>
      </c>
      <c r="D32">
        <v>1</v>
      </c>
      <c r="E32">
        <v>31</v>
      </c>
      <c r="F32">
        <v>0</v>
      </c>
      <c r="G32">
        <f t="shared" si="5"/>
        <v>0</v>
      </c>
      <c r="H32">
        <f t="shared" si="6"/>
        <v>0</v>
      </c>
      <c r="I32">
        <f t="shared" si="6"/>
        <v>0</v>
      </c>
      <c r="J32">
        <f t="shared" si="6"/>
        <v>0</v>
      </c>
      <c r="K32">
        <f t="shared" si="6"/>
        <v>0</v>
      </c>
      <c r="L32">
        <f t="shared" si="6"/>
        <v>1</v>
      </c>
      <c r="M32">
        <f t="shared" si="6"/>
        <v>0</v>
      </c>
      <c r="N32">
        <f t="shared" si="6"/>
        <v>0</v>
      </c>
      <c r="O32">
        <f t="shared" si="6"/>
        <v>0</v>
      </c>
      <c r="P32">
        <f t="shared" si="6"/>
        <v>0</v>
      </c>
      <c r="Q32">
        <f t="shared" si="6"/>
        <v>0</v>
      </c>
    </row>
    <row r="33" spans="1:17" x14ac:dyDescent="0.25">
      <c r="A33">
        <f t="shared" si="2"/>
        <v>2002</v>
      </c>
      <c r="B33" t="s">
        <v>9</v>
      </c>
      <c r="C33">
        <v>9620</v>
      </c>
      <c r="D33">
        <v>1</v>
      </c>
      <c r="E33">
        <v>32</v>
      </c>
      <c r="F33">
        <v>0</v>
      </c>
      <c r="G33">
        <f t="shared" si="5"/>
        <v>0</v>
      </c>
      <c r="H33">
        <f t="shared" si="6"/>
        <v>0</v>
      </c>
      <c r="I33">
        <f t="shared" si="6"/>
        <v>0</v>
      </c>
      <c r="J33">
        <f t="shared" si="6"/>
        <v>0</v>
      </c>
      <c r="K33">
        <f t="shared" si="6"/>
        <v>0</v>
      </c>
      <c r="L33">
        <f t="shared" si="6"/>
        <v>0</v>
      </c>
      <c r="M33">
        <f t="shared" si="6"/>
        <v>1</v>
      </c>
      <c r="N33">
        <f t="shared" si="6"/>
        <v>0</v>
      </c>
      <c r="O33">
        <f t="shared" si="6"/>
        <v>0</v>
      </c>
      <c r="P33">
        <f t="shared" si="6"/>
        <v>0</v>
      </c>
      <c r="Q33">
        <f t="shared" si="6"/>
        <v>0</v>
      </c>
    </row>
    <row r="34" spans="1:17" x14ac:dyDescent="0.25">
      <c r="A34">
        <f t="shared" si="2"/>
        <v>2002</v>
      </c>
      <c r="B34" t="s">
        <v>10</v>
      </c>
      <c r="C34">
        <v>8285</v>
      </c>
      <c r="D34">
        <v>1</v>
      </c>
      <c r="E34">
        <v>33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</row>
    <row r="35" spans="1:17" x14ac:dyDescent="0.25">
      <c r="A35">
        <f t="shared" si="2"/>
        <v>2002</v>
      </c>
      <c r="B35" t="s">
        <v>11</v>
      </c>
      <c r="C35">
        <v>8433</v>
      </c>
      <c r="D35">
        <v>1</v>
      </c>
      <c r="E35">
        <v>34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</row>
    <row r="36" spans="1:17" x14ac:dyDescent="0.25">
      <c r="A36">
        <f t="shared" si="2"/>
        <v>2002</v>
      </c>
      <c r="B36" t="s">
        <v>12</v>
      </c>
      <c r="C36">
        <v>8160</v>
      </c>
      <c r="D36">
        <v>1</v>
      </c>
      <c r="E36">
        <v>35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</row>
    <row r="37" spans="1:17" x14ac:dyDescent="0.25">
      <c r="A37">
        <f t="shared" si="2"/>
        <v>2002</v>
      </c>
      <c r="B37" t="s">
        <v>13</v>
      </c>
      <c r="C37">
        <v>8034</v>
      </c>
      <c r="D37">
        <v>1</v>
      </c>
      <c r="E37">
        <v>36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</row>
    <row r="38" spans="1:17" x14ac:dyDescent="0.25">
      <c r="A38">
        <f t="shared" si="2"/>
        <v>2003</v>
      </c>
      <c r="B38" t="s">
        <v>2</v>
      </c>
      <c r="C38">
        <v>7717</v>
      </c>
      <c r="D38">
        <v>1</v>
      </c>
      <c r="E38">
        <v>37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 x14ac:dyDescent="0.25">
      <c r="A39">
        <f t="shared" si="2"/>
        <v>2003</v>
      </c>
      <c r="B39" t="s">
        <v>3</v>
      </c>
      <c r="C39">
        <v>7461</v>
      </c>
      <c r="D39">
        <v>1</v>
      </c>
      <c r="E39">
        <v>38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 x14ac:dyDescent="0.25">
      <c r="A40">
        <f t="shared" si="2"/>
        <v>2003</v>
      </c>
      <c r="B40" t="s">
        <v>4</v>
      </c>
      <c r="C40">
        <v>7776</v>
      </c>
      <c r="D40">
        <v>1</v>
      </c>
      <c r="E40">
        <v>39</v>
      </c>
      <c r="F40">
        <v>0</v>
      </c>
      <c r="G40">
        <f t="shared" ref="G40:G45" si="7">F39</f>
        <v>0</v>
      </c>
      <c r="H40">
        <f t="shared" ref="H40:Q45" si="8">G39</f>
        <v>1</v>
      </c>
      <c r="I40">
        <f t="shared" si="8"/>
        <v>0</v>
      </c>
      <c r="J40">
        <f t="shared" si="8"/>
        <v>0</v>
      </c>
      <c r="K40">
        <f t="shared" si="8"/>
        <v>0</v>
      </c>
      <c r="L40">
        <f t="shared" si="8"/>
        <v>0</v>
      </c>
      <c r="M40">
        <f t="shared" si="8"/>
        <v>0</v>
      </c>
      <c r="N40">
        <f t="shared" si="8"/>
        <v>0</v>
      </c>
      <c r="O40">
        <f t="shared" si="8"/>
        <v>0</v>
      </c>
      <c r="P40">
        <f t="shared" si="8"/>
        <v>0</v>
      </c>
      <c r="Q40">
        <f t="shared" si="8"/>
        <v>0</v>
      </c>
    </row>
    <row r="41" spans="1:17" x14ac:dyDescent="0.25">
      <c r="A41">
        <f t="shared" si="2"/>
        <v>2003</v>
      </c>
      <c r="B41" t="s">
        <v>5</v>
      </c>
      <c r="C41">
        <v>7925</v>
      </c>
      <c r="D41">
        <v>1</v>
      </c>
      <c r="E41">
        <v>40</v>
      </c>
      <c r="F41">
        <v>0</v>
      </c>
      <c r="G41">
        <f t="shared" si="7"/>
        <v>0</v>
      </c>
      <c r="H41">
        <f t="shared" si="8"/>
        <v>0</v>
      </c>
      <c r="I41">
        <f t="shared" si="8"/>
        <v>1</v>
      </c>
      <c r="J41">
        <f t="shared" si="8"/>
        <v>0</v>
      </c>
      <c r="K41">
        <f t="shared" si="8"/>
        <v>0</v>
      </c>
      <c r="L41">
        <f t="shared" si="8"/>
        <v>0</v>
      </c>
      <c r="M41">
        <f t="shared" si="8"/>
        <v>0</v>
      </c>
      <c r="N41">
        <f t="shared" si="8"/>
        <v>0</v>
      </c>
      <c r="O41">
        <f t="shared" si="8"/>
        <v>0</v>
      </c>
      <c r="P41">
        <f t="shared" si="8"/>
        <v>0</v>
      </c>
      <c r="Q41">
        <f t="shared" si="8"/>
        <v>0</v>
      </c>
    </row>
    <row r="42" spans="1:17" x14ac:dyDescent="0.25">
      <c r="A42">
        <f t="shared" si="2"/>
        <v>2003</v>
      </c>
      <c r="B42" t="s">
        <v>6</v>
      </c>
      <c r="C42">
        <v>8634</v>
      </c>
      <c r="D42">
        <v>1</v>
      </c>
      <c r="E42">
        <v>41</v>
      </c>
      <c r="F42">
        <v>0</v>
      </c>
      <c r="G42">
        <f t="shared" si="7"/>
        <v>0</v>
      </c>
      <c r="H42">
        <f t="shared" si="8"/>
        <v>0</v>
      </c>
      <c r="I42">
        <f t="shared" si="8"/>
        <v>0</v>
      </c>
      <c r="J42">
        <f t="shared" si="8"/>
        <v>1</v>
      </c>
      <c r="K42">
        <f t="shared" si="8"/>
        <v>0</v>
      </c>
      <c r="L42">
        <f t="shared" si="8"/>
        <v>0</v>
      </c>
      <c r="M42">
        <f t="shared" si="8"/>
        <v>0</v>
      </c>
      <c r="N42">
        <f t="shared" si="8"/>
        <v>0</v>
      </c>
      <c r="O42">
        <f t="shared" si="8"/>
        <v>0</v>
      </c>
      <c r="P42">
        <f t="shared" si="8"/>
        <v>0</v>
      </c>
      <c r="Q42">
        <f t="shared" si="8"/>
        <v>0</v>
      </c>
    </row>
    <row r="43" spans="1:17" x14ac:dyDescent="0.25">
      <c r="A43">
        <f t="shared" si="2"/>
        <v>2003</v>
      </c>
      <c r="B43" t="s">
        <v>7</v>
      </c>
      <c r="C43">
        <v>8945</v>
      </c>
      <c r="D43">
        <v>1</v>
      </c>
      <c r="E43">
        <v>42</v>
      </c>
      <c r="F43">
        <v>0</v>
      </c>
      <c r="G43">
        <f t="shared" si="7"/>
        <v>0</v>
      </c>
      <c r="H43">
        <f t="shared" si="8"/>
        <v>0</v>
      </c>
      <c r="I43">
        <f t="shared" si="8"/>
        <v>0</v>
      </c>
      <c r="J43">
        <f t="shared" si="8"/>
        <v>0</v>
      </c>
      <c r="K43">
        <f t="shared" si="8"/>
        <v>1</v>
      </c>
      <c r="L43">
        <f t="shared" si="8"/>
        <v>0</v>
      </c>
      <c r="M43">
        <f t="shared" si="8"/>
        <v>0</v>
      </c>
      <c r="N43">
        <f t="shared" si="8"/>
        <v>0</v>
      </c>
      <c r="O43">
        <f t="shared" si="8"/>
        <v>0</v>
      </c>
      <c r="P43">
        <f t="shared" si="8"/>
        <v>0</v>
      </c>
      <c r="Q43">
        <f t="shared" si="8"/>
        <v>0</v>
      </c>
    </row>
    <row r="44" spans="1:17" x14ac:dyDescent="0.25">
      <c r="A44">
        <f t="shared" si="2"/>
        <v>2003</v>
      </c>
      <c r="B44" t="s">
        <v>8</v>
      </c>
      <c r="C44">
        <v>10078</v>
      </c>
      <c r="D44">
        <v>1</v>
      </c>
      <c r="E44">
        <v>43</v>
      </c>
      <c r="F44">
        <v>0</v>
      </c>
      <c r="G44">
        <f t="shared" si="7"/>
        <v>0</v>
      </c>
      <c r="H44">
        <f t="shared" si="8"/>
        <v>0</v>
      </c>
      <c r="I44">
        <f t="shared" si="8"/>
        <v>0</v>
      </c>
      <c r="J44">
        <f t="shared" si="8"/>
        <v>0</v>
      </c>
      <c r="K44">
        <f t="shared" si="8"/>
        <v>0</v>
      </c>
      <c r="L44">
        <f t="shared" si="8"/>
        <v>1</v>
      </c>
      <c r="M44">
        <f t="shared" si="8"/>
        <v>0</v>
      </c>
      <c r="N44">
        <f t="shared" si="8"/>
        <v>0</v>
      </c>
      <c r="O44">
        <f t="shared" si="8"/>
        <v>0</v>
      </c>
      <c r="P44">
        <f t="shared" si="8"/>
        <v>0</v>
      </c>
      <c r="Q44">
        <f t="shared" si="8"/>
        <v>0</v>
      </c>
    </row>
    <row r="45" spans="1:17" x14ac:dyDescent="0.25">
      <c r="A45">
        <f t="shared" si="2"/>
        <v>2003</v>
      </c>
      <c r="B45" t="s">
        <v>9</v>
      </c>
      <c r="C45">
        <v>9179</v>
      </c>
      <c r="D45">
        <v>1</v>
      </c>
      <c r="E45">
        <v>44</v>
      </c>
      <c r="F45">
        <v>0</v>
      </c>
      <c r="G45">
        <f t="shared" si="7"/>
        <v>0</v>
      </c>
      <c r="H45">
        <f t="shared" si="8"/>
        <v>0</v>
      </c>
      <c r="I45">
        <f t="shared" si="8"/>
        <v>0</v>
      </c>
      <c r="J45">
        <f t="shared" si="8"/>
        <v>0</v>
      </c>
      <c r="K45">
        <f t="shared" si="8"/>
        <v>0</v>
      </c>
      <c r="L45">
        <f t="shared" si="8"/>
        <v>0</v>
      </c>
      <c r="M45">
        <f t="shared" si="8"/>
        <v>1</v>
      </c>
      <c r="N45">
        <f t="shared" si="8"/>
        <v>0</v>
      </c>
      <c r="O45">
        <f t="shared" si="8"/>
        <v>0</v>
      </c>
      <c r="P45">
        <f t="shared" si="8"/>
        <v>0</v>
      </c>
      <c r="Q45">
        <f t="shared" si="8"/>
        <v>0</v>
      </c>
    </row>
    <row r="46" spans="1:17" x14ac:dyDescent="0.25">
      <c r="A46">
        <f t="shared" si="2"/>
        <v>2003</v>
      </c>
      <c r="B46" t="s">
        <v>10</v>
      </c>
      <c r="C46">
        <v>8037</v>
      </c>
      <c r="D46">
        <v>1</v>
      </c>
      <c r="E46">
        <v>45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</row>
    <row r="47" spans="1:17" x14ac:dyDescent="0.25">
      <c r="A47">
        <f t="shared" si="2"/>
        <v>2003</v>
      </c>
      <c r="B47" t="s">
        <v>11</v>
      </c>
      <c r="C47">
        <v>8488</v>
      </c>
      <c r="D47">
        <v>1</v>
      </c>
      <c r="E47">
        <v>46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</row>
    <row r="48" spans="1:17" x14ac:dyDescent="0.25">
      <c r="A48">
        <f t="shared" si="2"/>
        <v>2003</v>
      </c>
      <c r="B48" t="s">
        <v>12</v>
      </c>
      <c r="C48">
        <v>7874</v>
      </c>
      <c r="D48">
        <v>1</v>
      </c>
      <c r="E48">
        <v>47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</v>
      </c>
      <c r="Q48">
        <v>0</v>
      </c>
    </row>
    <row r="49" spans="1:17" x14ac:dyDescent="0.25">
      <c r="A49">
        <f t="shared" si="2"/>
        <v>2003</v>
      </c>
      <c r="B49" t="s">
        <v>13</v>
      </c>
      <c r="C49">
        <v>8647</v>
      </c>
      <c r="D49">
        <v>1</v>
      </c>
      <c r="E49">
        <v>48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</row>
    <row r="50" spans="1:17" x14ac:dyDescent="0.25">
      <c r="A50">
        <f t="shared" si="2"/>
        <v>2004</v>
      </c>
      <c r="B50" t="s">
        <v>2</v>
      </c>
      <c r="C50">
        <v>7792</v>
      </c>
      <c r="D50">
        <v>1</v>
      </c>
      <c r="E50">
        <v>49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 x14ac:dyDescent="0.25">
      <c r="A51">
        <f t="shared" si="2"/>
        <v>2004</v>
      </c>
      <c r="B51" t="s">
        <v>3</v>
      </c>
      <c r="C51">
        <v>6957</v>
      </c>
      <c r="D51">
        <v>1</v>
      </c>
      <c r="E51">
        <v>50</v>
      </c>
      <c r="F51">
        <v>0</v>
      </c>
      <c r="G51">
        <v>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 x14ac:dyDescent="0.25">
      <c r="A52">
        <f t="shared" si="2"/>
        <v>2004</v>
      </c>
      <c r="B52" t="s">
        <v>4</v>
      </c>
      <c r="C52">
        <v>7726</v>
      </c>
      <c r="D52">
        <v>1</v>
      </c>
      <c r="E52">
        <v>51</v>
      </c>
      <c r="F52">
        <v>0</v>
      </c>
      <c r="G52">
        <f t="shared" ref="G52:G57" si="9">F51</f>
        <v>0</v>
      </c>
      <c r="H52">
        <f t="shared" ref="H52:Q57" si="10">G51</f>
        <v>1</v>
      </c>
      <c r="I52">
        <f t="shared" si="10"/>
        <v>0</v>
      </c>
      <c r="J52">
        <f t="shared" si="10"/>
        <v>0</v>
      </c>
      <c r="K52">
        <f t="shared" si="10"/>
        <v>0</v>
      </c>
      <c r="L52">
        <f t="shared" si="10"/>
        <v>0</v>
      </c>
      <c r="M52">
        <f t="shared" si="10"/>
        <v>0</v>
      </c>
      <c r="N52">
        <f t="shared" si="10"/>
        <v>0</v>
      </c>
      <c r="O52">
        <f t="shared" si="10"/>
        <v>0</v>
      </c>
      <c r="P52">
        <f t="shared" si="10"/>
        <v>0</v>
      </c>
      <c r="Q52">
        <f t="shared" si="10"/>
        <v>0</v>
      </c>
    </row>
    <row r="53" spans="1:17" x14ac:dyDescent="0.25">
      <c r="A53">
        <f t="shared" si="2"/>
        <v>2004</v>
      </c>
      <c r="B53" t="s">
        <v>5</v>
      </c>
      <c r="C53">
        <v>8106</v>
      </c>
      <c r="D53">
        <v>1</v>
      </c>
      <c r="E53">
        <v>52</v>
      </c>
      <c r="F53">
        <v>0</v>
      </c>
      <c r="G53">
        <f t="shared" si="9"/>
        <v>0</v>
      </c>
      <c r="H53">
        <f t="shared" si="10"/>
        <v>0</v>
      </c>
      <c r="I53">
        <f t="shared" si="10"/>
        <v>1</v>
      </c>
      <c r="J53">
        <f t="shared" si="10"/>
        <v>0</v>
      </c>
      <c r="K53">
        <f t="shared" si="10"/>
        <v>0</v>
      </c>
      <c r="L53">
        <f t="shared" si="10"/>
        <v>0</v>
      </c>
      <c r="M53">
        <f t="shared" si="10"/>
        <v>0</v>
      </c>
      <c r="N53">
        <f t="shared" si="10"/>
        <v>0</v>
      </c>
      <c r="O53">
        <f t="shared" si="10"/>
        <v>0</v>
      </c>
      <c r="P53">
        <f t="shared" si="10"/>
        <v>0</v>
      </c>
      <c r="Q53">
        <f t="shared" si="10"/>
        <v>0</v>
      </c>
    </row>
    <row r="54" spans="1:17" x14ac:dyDescent="0.25">
      <c r="A54">
        <f t="shared" si="2"/>
        <v>2004</v>
      </c>
      <c r="B54" t="s">
        <v>6</v>
      </c>
      <c r="C54">
        <v>8890</v>
      </c>
      <c r="D54">
        <v>1</v>
      </c>
      <c r="E54">
        <v>53</v>
      </c>
      <c r="F54">
        <v>0</v>
      </c>
      <c r="G54">
        <f t="shared" si="9"/>
        <v>0</v>
      </c>
      <c r="H54">
        <f t="shared" si="10"/>
        <v>0</v>
      </c>
      <c r="I54">
        <f t="shared" si="10"/>
        <v>0</v>
      </c>
      <c r="J54">
        <f t="shared" si="10"/>
        <v>1</v>
      </c>
      <c r="K54">
        <f t="shared" si="10"/>
        <v>0</v>
      </c>
      <c r="L54">
        <f t="shared" si="10"/>
        <v>0</v>
      </c>
      <c r="M54">
        <f t="shared" si="10"/>
        <v>0</v>
      </c>
      <c r="N54">
        <f t="shared" si="10"/>
        <v>0</v>
      </c>
      <c r="O54">
        <f t="shared" si="10"/>
        <v>0</v>
      </c>
      <c r="P54">
        <f t="shared" si="10"/>
        <v>0</v>
      </c>
      <c r="Q54">
        <f t="shared" si="10"/>
        <v>0</v>
      </c>
    </row>
    <row r="55" spans="1:17" x14ac:dyDescent="0.25">
      <c r="A55">
        <f t="shared" si="2"/>
        <v>2004</v>
      </c>
      <c r="B55" t="s">
        <v>7</v>
      </c>
      <c r="C55">
        <v>9299</v>
      </c>
      <c r="D55">
        <v>1</v>
      </c>
      <c r="E55">
        <v>54</v>
      </c>
      <c r="F55">
        <v>0</v>
      </c>
      <c r="G55">
        <f t="shared" si="9"/>
        <v>0</v>
      </c>
      <c r="H55">
        <f t="shared" si="10"/>
        <v>0</v>
      </c>
      <c r="I55">
        <f t="shared" si="10"/>
        <v>0</v>
      </c>
      <c r="J55">
        <f t="shared" si="10"/>
        <v>0</v>
      </c>
      <c r="K55">
        <f t="shared" si="10"/>
        <v>1</v>
      </c>
      <c r="L55">
        <f t="shared" si="10"/>
        <v>0</v>
      </c>
      <c r="M55">
        <f t="shared" si="10"/>
        <v>0</v>
      </c>
      <c r="N55">
        <f t="shared" si="10"/>
        <v>0</v>
      </c>
      <c r="O55">
        <f t="shared" si="10"/>
        <v>0</v>
      </c>
      <c r="P55">
        <f t="shared" si="10"/>
        <v>0</v>
      </c>
      <c r="Q55">
        <f t="shared" si="10"/>
        <v>0</v>
      </c>
    </row>
    <row r="56" spans="1:17" x14ac:dyDescent="0.25">
      <c r="A56">
        <f t="shared" si="2"/>
        <v>2004</v>
      </c>
      <c r="B56" t="s">
        <v>8</v>
      </c>
      <c r="C56">
        <v>10625</v>
      </c>
      <c r="D56">
        <v>1</v>
      </c>
      <c r="E56">
        <v>55</v>
      </c>
      <c r="F56">
        <v>0</v>
      </c>
      <c r="G56">
        <f t="shared" si="9"/>
        <v>0</v>
      </c>
      <c r="H56">
        <f t="shared" si="10"/>
        <v>0</v>
      </c>
      <c r="I56">
        <f t="shared" si="10"/>
        <v>0</v>
      </c>
      <c r="J56">
        <f t="shared" si="10"/>
        <v>0</v>
      </c>
      <c r="K56">
        <f t="shared" si="10"/>
        <v>0</v>
      </c>
      <c r="L56">
        <f t="shared" si="10"/>
        <v>1</v>
      </c>
      <c r="M56">
        <f t="shared" si="10"/>
        <v>0</v>
      </c>
      <c r="N56">
        <f t="shared" si="10"/>
        <v>0</v>
      </c>
      <c r="O56">
        <f t="shared" si="10"/>
        <v>0</v>
      </c>
      <c r="P56">
        <f t="shared" si="10"/>
        <v>0</v>
      </c>
      <c r="Q56">
        <f t="shared" si="10"/>
        <v>0</v>
      </c>
    </row>
    <row r="57" spans="1:17" x14ac:dyDescent="0.25">
      <c r="A57">
        <f t="shared" si="2"/>
        <v>2004</v>
      </c>
      <c r="B57" t="s">
        <v>9</v>
      </c>
      <c r="C57">
        <v>9302</v>
      </c>
      <c r="D57">
        <v>1</v>
      </c>
      <c r="E57">
        <v>56</v>
      </c>
      <c r="F57">
        <v>0</v>
      </c>
      <c r="G57">
        <f t="shared" si="9"/>
        <v>0</v>
      </c>
      <c r="H57">
        <f t="shared" si="10"/>
        <v>0</v>
      </c>
      <c r="I57">
        <f t="shared" si="10"/>
        <v>0</v>
      </c>
      <c r="J57">
        <f t="shared" si="10"/>
        <v>0</v>
      </c>
      <c r="K57">
        <f t="shared" si="10"/>
        <v>0</v>
      </c>
      <c r="L57">
        <f t="shared" si="10"/>
        <v>0</v>
      </c>
      <c r="M57">
        <f t="shared" si="10"/>
        <v>1</v>
      </c>
      <c r="N57">
        <f t="shared" si="10"/>
        <v>0</v>
      </c>
      <c r="O57">
        <f t="shared" si="10"/>
        <v>0</v>
      </c>
      <c r="P57">
        <f t="shared" si="10"/>
        <v>0</v>
      </c>
      <c r="Q57">
        <f t="shared" si="10"/>
        <v>0</v>
      </c>
    </row>
    <row r="58" spans="1:17" x14ac:dyDescent="0.25">
      <c r="A58">
        <f t="shared" si="2"/>
        <v>2004</v>
      </c>
      <c r="B58" t="s">
        <v>10</v>
      </c>
      <c r="C58">
        <v>8314</v>
      </c>
      <c r="D58">
        <v>1</v>
      </c>
      <c r="E58">
        <v>57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</row>
    <row r="59" spans="1:17" x14ac:dyDescent="0.25">
      <c r="A59">
        <f t="shared" si="2"/>
        <v>2004</v>
      </c>
      <c r="B59" t="s">
        <v>11</v>
      </c>
      <c r="C59">
        <v>8850</v>
      </c>
      <c r="D59">
        <v>1</v>
      </c>
      <c r="E59">
        <v>58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</row>
    <row r="60" spans="1:17" x14ac:dyDescent="0.25">
      <c r="A60">
        <f t="shared" si="2"/>
        <v>2004</v>
      </c>
      <c r="B60" t="s">
        <v>12</v>
      </c>
      <c r="C60">
        <v>8265</v>
      </c>
      <c r="D60">
        <v>1</v>
      </c>
      <c r="E60">
        <v>59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</v>
      </c>
      <c r="Q60">
        <v>0</v>
      </c>
    </row>
    <row r="61" spans="1:17" x14ac:dyDescent="0.25">
      <c r="A61">
        <f t="shared" si="2"/>
        <v>2004</v>
      </c>
      <c r="B61" t="s">
        <v>13</v>
      </c>
      <c r="C61">
        <v>8796</v>
      </c>
      <c r="D61">
        <v>1</v>
      </c>
      <c r="E61">
        <v>60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</row>
    <row r="62" spans="1:17" x14ac:dyDescent="0.25">
      <c r="A62">
        <f t="shared" si="2"/>
        <v>2005</v>
      </c>
      <c r="B62" t="s">
        <v>2</v>
      </c>
      <c r="C62">
        <v>7836</v>
      </c>
      <c r="D62">
        <v>1</v>
      </c>
      <c r="E62">
        <v>61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x14ac:dyDescent="0.25">
      <c r="A63">
        <f t="shared" si="2"/>
        <v>2005</v>
      </c>
      <c r="B63" t="s">
        <v>3</v>
      </c>
      <c r="C63">
        <v>6892</v>
      </c>
      <c r="D63">
        <v>1</v>
      </c>
      <c r="E63">
        <v>62</v>
      </c>
      <c r="F63">
        <v>0</v>
      </c>
      <c r="G63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 x14ac:dyDescent="0.25">
      <c r="A64">
        <f t="shared" si="2"/>
        <v>2005</v>
      </c>
      <c r="B64" t="s">
        <v>4</v>
      </c>
      <c r="C64">
        <v>7791</v>
      </c>
      <c r="D64">
        <v>1</v>
      </c>
      <c r="E64">
        <v>63</v>
      </c>
      <c r="F64">
        <v>0</v>
      </c>
      <c r="G64">
        <f t="shared" ref="G64:G69" si="11">F63</f>
        <v>0</v>
      </c>
      <c r="H64">
        <f t="shared" ref="H64:Q69" si="12">G63</f>
        <v>1</v>
      </c>
      <c r="I64">
        <f t="shared" si="12"/>
        <v>0</v>
      </c>
      <c r="J64">
        <f t="shared" si="12"/>
        <v>0</v>
      </c>
      <c r="K64">
        <f t="shared" si="12"/>
        <v>0</v>
      </c>
      <c r="L64">
        <f t="shared" si="12"/>
        <v>0</v>
      </c>
      <c r="M64">
        <f t="shared" si="12"/>
        <v>0</v>
      </c>
      <c r="N64">
        <f t="shared" si="12"/>
        <v>0</v>
      </c>
      <c r="O64">
        <f t="shared" si="12"/>
        <v>0</v>
      </c>
      <c r="P64">
        <f t="shared" si="12"/>
        <v>0</v>
      </c>
      <c r="Q64">
        <f t="shared" si="12"/>
        <v>0</v>
      </c>
    </row>
    <row r="65" spans="1:17" x14ac:dyDescent="0.25">
      <c r="A65">
        <f t="shared" si="2"/>
        <v>2005</v>
      </c>
      <c r="B65" t="s">
        <v>5</v>
      </c>
      <c r="C65">
        <v>8129</v>
      </c>
      <c r="D65">
        <v>1</v>
      </c>
      <c r="E65">
        <v>64</v>
      </c>
      <c r="F65">
        <v>0</v>
      </c>
      <c r="G65">
        <f t="shared" si="11"/>
        <v>0</v>
      </c>
      <c r="H65">
        <f t="shared" si="12"/>
        <v>0</v>
      </c>
      <c r="I65">
        <f t="shared" si="12"/>
        <v>1</v>
      </c>
      <c r="J65">
        <f t="shared" si="12"/>
        <v>0</v>
      </c>
      <c r="K65">
        <f t="shared" si="12"/>
        <v>0</v>
      </c>
      <c r="L65">
        <f t="shared" si="12"/>
        <v>0</v>
      </c>
      <c r="M65">
        <f t="shared" si="12"/>
        <v>0</v>
      </c>
      <c r="N65">
        <f t="shared" si="12"/>
        <v>0</v>
      </c>
      <c r="O65">
        <f t="shared" si="12"/>
        <v>0</v>
      </c>
      <c r="P65">
        <f t="shared" si="12"/>
        <v>0</v>
      </c>
      <c r="Q65">
        <f t="shared" si="12"/>
        <v>0</v>
      </c>
    </row>
    <row r="66" spans="1:17" x14ac:dyDescent="0.25">
      <c r="A66">
        <f t="shared" si="2"/>
        <v>2005</v>
      </c>
      <c r="B66" t="s">
        <v>6</v>
      </c>
      <c r="C66">
        <v>9115</v>
      </c>
      <c r="D66">
        <v>1</v>
      </c>
      <c r="E66">
        <v>65</v>
      </c>
      <c r="F66">
        <v>0</v>
      </c>
      <c r="G66">
        <f t="shared" si="11"/>
        <v>0</v>
      </c>
      <c r="H66">
        <f t="shared" si="12"/>
        <v>0</v>
      </c>
      <c r="I66">
        <f t="shared" si="12"/>
        <v>0</v>
      </c>
      <c r="J66">
        <f t="shared" si="12"/>
        <v>1</v>
      </c>
      <c r="K66">
        <f t="shared" si="12"/>
        <v>0</v>
      </c>
      <c r="L66">
        <f t="shared" si="12"/>
        <v>0</v>
      </c>
      <c r="M66">
        <f t="shared" si="12"/>
        <v>0</v>
      </c>
      <c r="N66">
        <f t="shared" si="12"/>
        <v>0</v>
      </c>
      <c r="O66">
        <f t="shared" si="12"/>
        <v>0</v>
      </c>
      <c r="P66">
        <f t="shared" si="12"/>
        <v>0</v>
      </c>
      <c r="Q66">
        <f t="shared" si="12"/>
        <v>0</v>
      </c>
    </row>
    <row r="67" spans="1:17" x14ac:dyDescent="0.25">
      <c r="A67">
        <f t="shared" si="2"/>
        <v>2005</v>
      </c>
      <c r="B67" t="s">
        <v>7</v>
      </c>
      <c r="C67">
        <v>9434</v>
      </c>
      <c r="D67">
        <v>1</v>
      </c>
      <c r="E67">
        <v>66</v>
      </c>
      <c r="F67">
        <v>0</v>
      </c>
      <c r="G67">
        <f t="shared" si="11"/>
        <v>0</v>
      </c>
      <c r="H67">
        <f t="shared" si="12"/>
        <v>0</v>
      </c>
      <c r="I67">
        <f t="shared" si="12"/>
        <v>0</v>
      </c>
      <c r="J67">
        <f t="shared" si="12"/>
        <v>0</v>
      </c>
      <c r="K67">
        <f t="shared" si="12"/>
        <v>1</v>
      </c>
      <c r="L67">
        <f t="shared" si="12"/>
        <v>0</v>
      </c>
      <c r="M67">
        <f t="shared" si="12"/>
        <v>0</v>
      </c>
      <c r="N67">
        <f t="shared" si="12"/>
        <v>0</v>
      </c>
      <c r="O67">
        <f t="shared" si="12"/>
        <v>0</v>
      </c>
      <c r="P67">
        <f t="shared" si="12"/>
        <v>0</v>
      </c>
      <c r="Q67">
        <f t="shared" si="12"/>
        <v>0</v>
      </c>
    </row>
    <row r="68" spans="1:17" x14ac:dyDescent="0.25">
      <c r="A68">
        <f t="shared" si="2"/>
        <v>2005</v>
      </c>
      <c r="B68" t="s">
        <v>8</v>
      </c>
      <c r="C68">
        <v>10484</v>
      </c>
      <c r="D68">
        <v>1</v>
      </c>
      <c r="E68">
        <v>67</v>
      </c>
      <c r="F68">
        <v>0</v>
      </c>
      <c r="G68">
        <f t="shared" si="11"/>
        <v>0</v>
      </c>
      <c r="H68">
        <f t="shared" si="12"/>
        <v>0</v>
      </c>
      <c r="I68">
        <f t="shared" si="12"/>
        <v>0</v>
      </c>
      <c r="J68">
        <f t="shared" si="12"/>
        <v>0</v>
      </c>
      <c r="K68">
        <f t="shared" si="12"/>
        <v>0</v>
      </c>
      <c r="L68">
        <f t="shared" si="12"/>
        <v>1</v>
      </c>
      <c r="M68">
        <f t="shared" si="12"/>
        <v>0</v>
      </c>
      <c r="N68">
        <f t="shared" si="12"/>
        <v>0</v>
      </c>
      <c r="O68">
        <f t="shared" si="12"/>
        <v>0</v>
      </c>
      <c r="P68">
        <f t="shared" si="12"/>
        <v>0</v>
      </c>
      <c r="Q68">
        <f t="shared" si="12"/>
        <v>0</v>
      </c>
    </row>
    <row r="69" spans="1:17" x14ac:dyDescent="0.25">
      <c r="A69">
        <f t="shared" si="2"/>
        <v>2005</v>
      </c>
      <c r="B69" t="s">
        <v>9</v>
      </c>
      <c r="C69">
        <v>9827</v>
      </c>
      <c r="D69">
        <v>1</v>
      </c>
      <c r="E69">
        <v>68</v>
      </c>
      <c r="F69">
        <v>0</v>
      </c>
      <c r="G69">
        <f t="shared" si="11"/>
        <v>0</v>
      </c>
      <c r="H69">
        <f t="shared" si="12"/>
        <v>0</v>
      </c>
      <c r="I69">
        <f t="shared" si="12"/>
        <v>0</v>
      </c>
      <c r="J69">
        <f t="shared" si="12"/>
        <v>0</v>
      </c>
      <c r="K69">
        <f t="shared" si="12"/>
        <v>0</v>
      </c>
      <c r="L69">
        <f t="shared" si="12"/>
        <v>0</v>
      </c>
      <c r="M69">
        <f t="shared" si="12"/>
        <v>1</v>
      </c>
      <c r="N69">
        <f t="shared" si="12"/>
        <v>0</v>
      </c>
      <c r="O69">
        <f t="shared" si="12"/>
        <v>0</v>
      </c>
      <c r="P69">
        <f t="shared" si="12"/>
        <v>0</v>
      </c>
      <c r="Q69">
        <f t="shared" si="12"/>
        <v>0</v>
      </c>
    </row>
    <row r="70" spans="1:17" x14ac:dyDescent="0.25">
      <c r="A70">
        <f t="shared" si="2"/>
        <v>2005</v>
      </c>
      <c r="B70" t="s">
        <v>10</v>
      </c>
      <c r="C70">
        <v>9110</v>
      </c>
      <c r="D70">
        <v>1</v>
      </c>
      <c r="E70">
        <v>69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</row>
    <row r="71" spans="1:17" x14ac:dyDescent="0.25">
      <c r="A71">
        <f t="shared" si="2"/>
        <v>2005</v>
      </c>
      <c r="B71" t="s">
        <v>11</v>
      </c>
      <c r="C71">
        <v>9070</v>
      </c>
      <c r="D71">
        <v>1</v>
      </c>
      <c r="E71">
        <v>70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1</v>
      </c>
      <c r="P71">
        <v>0</v>
      </c>
      <c r="Q71">
        <v>0</v>
      </c>
    </row>
    <row r="72" spans="1:17" x14ac:dyDescent="0.25">
      <c r="A72">
        <f t="shared" si="2"/>
        <v>2005</v>
      </c>
      <c r="B72" t="s">
        <v>12</v>
      </c>
      <c r="C72">
        <v>8633</v>
      </c>
      <c r="D72">
        <v>1</v>
      </c>
      <c r="E72">
        <v>71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</row>
    <row r="73" spans="1:17" x14ac:dyDescent="0.25">
      <c r="A73">
        <f t="shared" si="2"/>
        <v>2005</v>
      </c>
      <c r="B73" t="s">
        <v>13</v>
      </c>
      <c r="C73">
        <v>9240</v>
      </c>
      <c r="D73">
        <v>1</v>
      </c>
      <c r="E73">
        <v>72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</row>
    <row r="74" spans="1:17" x14ac:dyDescent="0.25">
      <c r="C74">
        <f>SUM(C2:C73)</f>
        <v>632717</v>
      </c>
    </row>
    <row r="78" spans="1:17" x14ac:dyDescent="0.25">
      <c r="A78" s="3" t="s">
        <v>29</v>
      </c>
    </row>
    <row r="79" spans="1:17" x14ac:dyDescent="0.25">
      <c r="A79" t="str">
        <f>P1</f>
        <v>Novembre</v>
      </c>
      <c r="B79" t="str">
        <f>O1</f>
        <v>Ottobre</v>
      </c>
      <c r="C79" t="str">
        <f>N1</f>
        <v>Settembre</v>
      </c>
      <c r="D79" t="str">
        <f>M1</f>
        <v>Agosto</v>
      </c>
      <c r="E79" t="str">
        <f>L1</f>
        <v>Luglio</v>
      </c>
      <c r="F79" t="str">
        <f>K1</f>
        <v>Giugno</v>
      </c>
      <c r="G79" t="str">
        <f>J1</f>
        <v>Maggio</v>
      </c>
      <c r="H79" t="str">
        <f>I1</f>
        <v>Aprile</v>
      </c>
      <c r="I79" t="str">
        <f>H1</f>
        <v>Marzo</v>
      </c>
      <c r="J79" t="str">
        <f>G1</f>
        <v>Febbraio</v>
      </c>
      <c r="K79" t="str">
        <f>F1</f>
        <v>Gennaio</v>
      </c>
      <c r="L79" t="str">
        <f>E1</f>
        <v>Trend</v>
      </c>
      <c r="M79" t="str">
        <f>D1</f>
        <v>Intercetta</v>
      </c>
    </row>
    <row r="80" spans="1:17" x14ac:dyDescent="0.25">
      <c r="A80">
        <f t="array" ref="A80:M84">LINEST(C2:C73,E2:P73,1,1)</f>
        <v>-265.14067460317523</v>
      </c>
      <c r="B80">
        <v>240.71865079365091</v>
      </c>
      <c r="C80">
        <v>-55.255357142857797</v>
      </c>
      <c r="D80">
        <v>981.93730158730193</v>
      </c>
      <c r="E80">
        <v>1673.9632936507935</v>
      </c>
      <c r="F80">
        <v>804.8226190476189</v>
      </c>
      <c r="G80">
        <v>324.01527777777761</v>
      </c>
      <c r="H80">
        <v>-548.95873015873042</v>
      </c>
      <c r="I80">
        <v>-761.59940476190491</v>
      </c>
      <c r="J80">
        <v>-1553.2400793650791</v>
      </c>
      <c r="K80">
        <v>-804.71408730158873</v>
      </c>
      <c r="L80">
        <v>-11.640674603174608</v>
      </c>
      <c r="M80">
        <v>9209.5750000000007</v>
      </c>
    </row>
    <row r="81" spans="1:13" x14ac:dyDescent="0.25">
      <c r="A81">
        <v>257.46219716795366</v>
      </c>
      <c r="B81">
        <v>257.50050334474724</v>
      </c>
      <c r="C81">
        <v>257.56433431257159</v>
      </c>
      <c r="D81">
        <v>257.6536711009374</v>
      </c>
      <c r="E81">
        <v>257.76848719060655</v>
      </c>
      <c r="F81">
        <v>257.90874855287439</v>
      </c>
      <c r="G81">
        <v>258.07441369984275</v>
      </c>
      <c r="H81">
        <v>258.2654337455117</v>
      </c>
      <c r="I81">
        <v>258.48175247747963</v>
      </c>
      <c r="J81">
        <v>258.7233064390079</v>
      </c>
      <c r="K81">
        <v>258.99002502117446</v>
      </c>
      <c r="L81">
        <v>2.5642576734769733</v>
      </c>
      <c r="M81">
        <v>211.51628802143253</v>
      </c>
    </row>
    <row r="82" spans="1:13" x14ac:dyDescent="0.25">
      <c r="A82">
        <v>0.82008749612959286</v>
      </c>
      <c r="B82">
        <v>445.91548824794455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</row>
    <row r="83" spans="1:13" x14ac:dyDescent="0.25">
      <c r="A83">
        <v>22.41143205296536</v>
      </c>
      <c r="B83">
        <v>59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</row>
    <row r="84" spans="1:13" x14ac:dyDescent="0.25">
      <c r="A84">
        <v>53475637.249206349</v>
      </c>
      <c r="B84">
        <v>11731596.736904763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</row>
    <row r="88" spans="1:13" x14ac:dyDescent="0.25">
      <c r="A88" t="s">
        <v>30</v>
      </c>
      <c r="B88">
        <f t="array" ref="B88:B100">INDEX(A$80:M$80,1,F88:F100)</f>
        <v>9209.5750000000007</v>
      </c>
      <c r="C88" t="str">
        <f>INDEX(A$79:M$79,1,F88)</f>
        <v>Intercetta</v>
      </c>
      <c r="F88">
        <v>13</v>
      </c>
    </row>
    <row r="89" spans="1:13" x14ac:dyDescent="0.25">
      <c r="B89">
        <v>-11.640674603174608</v>
      </c>
      <c r="C89" t="str">
        <f t="shared" ref="C89:C100" si="13">INDEX(A$79:M$79,1,F89)</f>
        <v>Trend</v>
      </c>
      <c r="F89">
        <v>12</v>
      </c>
    </row>
    <row r="90" spans="1:13" x14ac:dyDescent="0.25">
      <c r="B90">
        <v>-804.71408730158873</v>
      </c>
      <c r="C90" t="str">
        <f t="shared" si="13"/>
        <v>Gennaio</v>
      </c>
      <c r="F90">
        <v>11</v>
      </c>
    </row>
    <row r="91" spans="1:13" x14ac:dyDescent="0.25">
      <c r="B91">
        <v>-1553.2400793650791</v>
      </c>
      <c r="C91" t="str">
        <f t="shared" si="13"/>
        <v>Febbraio</v>
      </c>
      <c r="F91">
        <v>10</v>
      </c>
    </row>
    <row r="92" spans="1:13" x14ac:dyDescent="0.25">
      <c r="B92">
        <v>-761.59940476190491</v>
      </c>
      <c r="C92" t="str">
        <f t="shared" si="13"/>
        <v>Marzo</v>
      </c>
      <c r="F92">
        <v>9</v>
      </c>
    </row>
    <row r="93" spans="1:13" x14ac:dyDescent="0.25">
      <c r="B93">
        <v>-548.95873015873042</v>
      </c>
      <c r="C93" t="str">
        <f t="shared" si="13"/>
        <v>Aprile</v>
      </c>
      <c r="F93">
        <v>8</v>
      </c>
    </row>
    <row r="94" spans="1:13" x14ac:dyDescent="0.25">
      <c r="B94">
        <v>324.01527777777761</v>
      </c>
      <c r="C94" t="str">
        <f t="shared" si="13"/>
        <v>Maggio</v>
      </c>
      <c r="F94">
        <v>7</v>
      </c>
    </row>
    <row r="95" spans="1:13" x14ac:dyDescent="0.25">
      <c r="B95">
        <v>804.8226190476189</v>
      </c>
      <c r="C95" t="str">
        <f t="shared" si="13"/>
        <v>Giugno</v>
      </c>
      <c r="F95">
        <v>6</v>
      </c>
    </row>
    <row r="96" spans="1:13" x14ac:dyDescent="0.25">
      <c r="B96">
        <v>1673.9632936507935</v>
      </c>
      <c r="C96" t="str">
        <f t="shared" si="13"/>
        <v>Luglio</v>
      </c>
      <c r="F96">
        <v>5</v>
      </c>
    </row>
    <row r="97" spans="1:6" x14ac:dyDescent="0.25">
      <c r="B97">
        <v>981.93730158730193</v>
      </c>
      <c r="C97" t="str">
        <f t="shared" si="13"/>
        <v>Agosto</v>
      </c>
      <c r="F97">
        <v>4</v>
      </c>
    </row>
    <row r="98" spans="1:6" x14ac:dyDescent="0.25">
      <c r="B98">
        <v>-55.255357142857797</v>
      </c>
      <c r="C98" t="str">
        <f t="shared" si="13"/>
        <v>Settembre</v>
      </c>
      <c r="F98">
        <v>3</v>
      </c>
    </row>
    <row r="99" spans="1:6" x14ac:dyDescent="0.25">
      <c r="B99">
        <v>240.71865079365091</v>
      </c>
      <c r="C99" t="str">
        <f t="shared" si="13"/>
        <v>Ottobre</v>
      </c>
      <c r="F99">
        <v>2</v>
      </c>
    </row>
    <row r="100" spans="1:6" x14ac:dyDescent="0.25">
      <c r="B100">
        <v>-265.14067460317523</v>
      </c>
      <c r="C100" t="str">
        <f t="shared" si="13"/>
        <v>Novembre</v>
      </c>
      <c r="F100">
        <v>1</v>
      </c>
    </row>
    <row r="106" spans="1:6" x14ac:dyDescent="0.25">
      <c r="A106" s="3" t="s">
        <v>31</v>
      </c>
    </row>
    <row r="108" spans="1:6" x14ac:dyDescent="0.25">
      <c r="A108" t="s">
        <v>32</v>
      </c>
    </row>
    <row r="110" spans="1:6" x14ac:dyDescent="0.25">
      <c r="A110" t="s">
        <v>33</v>
      </c>
      <c r="C110">
        <f>L80/L81</f>
        <v>-4.5395884834734961</v>
      </c>
    </row>
    <row r="111" spans="1:6" x14ac:dyDescent="0.25">
      <c r="A111" t="s">
        <v>34</v>
      </c>
      <c r="C111">
        <f>TDIST(ABS(C110),B83,2)</f>
        <v>2.8287866576571042E-5</v>
      </c>
    </row>
    <row r="119" spans="1:4" x14ac:dyDescent="0.25">
      <c r="A119" s="3" t="s">
        <v>36</v>
      </c>
    </row>
    <row r="122" spans="1:4" x14ac:dyDescent="0.25">
      <c r="A122" t="s">
        <v>35</v>
      </c>
    </row>
    <row r="124" spans="1:4" x14ac:dyDescent="0.25">
      <c r="A124">
        <f t="array" ref="A124:B128">LINEST(C2:C73,E2:E73,1,1)</f>
        <v>-8.4791465689111867</v>
      </c>
      <c r="B124">
        <v>9097.2249608763705</v>
      </c>
    </row>
    <row r="125" spans="1:4" x14ac:dyDescent="0.25">
      <c r="A125">
        <v>5.3784418142236508</v>
      </c>
      <c r="B125">
        <v>225.90522745687431</v>
      </c>
    </row>
    <row r="126" spans="1:4" x14ac:dyDescent="0.25">
      <c r="A126">
        <v>3.4287906214919193E-2</v>
      </c>
      <c r="B126">
        <v>948.46804647329691</v>
      </c>
    </row>
    <row r="127" spans="1:4" x14ac:dyDescent="0.25">
      <c r="A127">
        <v>2.4853716242042814</v>
      </c>
      <c r="B127">
        <v>70</v>
      </c>
    </row>
    <row r="128" spans="1:4" x14ac:dyDescent="0.25">
      <c r="A128">
        <v>2235819.5234500691</v>
      </c>
      <c r="B128">
        <v>62971414.462661043</v>
      </c>
    </row>
    <row r="132" spans="1:9" x14ac:dyDescent="0.25">
      <c r="A132" t="s">
        <v>78</v>
      </c>
      <c r="B132">
        <v>11</v>
      </c>
      <c r="D132" t="s">
        <v>79</v>
      </c>
      <c r="F132" t="s">
        <v>80</v>
      </c>
    </row>
    <row r="134" spans="1:9" x14ac:dyDescent="0.25">
      <c r="A134" t="s">
        <v>38</v>
      </c>
      <c r="C134">
        <f>(B128-B84)/B132</f>
        <v>4658165.2477960251</v>
      </c>
      <c r="F134" t="s">
        <v>37</v>
      </c>
      <c r="G134">
        <f>C134/C135</f>
        <v>23.426627745855885</v>
      </c>
    </row>
    <row r="135" spans="1:9" x14ac:dyDescent="0.25">
      <c r="A135" t="s">
        <v>39</v>
      </c>
      <c r="C135">
        <f>B84/B83</f>
        <v>198840.62265940275</v>
      </c>
    </row>
    <row r="137" spans="1:9" x14ac:dyDescent="0.25">
      <c r="F137" t="s">
        <v>34</v>
      </c>
      <c r="G137">
        <f>FDIST(G134,B132,B83)</f>
        <v>1.4164636119344628E-17</v>
      </c>
    </row>
    <row r="145" spans="1:9" x14ac:dyDescent="0.25">
      <c r="A145" s="3" t="s">
        <v>40</v>
      </c>
    </row>
    <row r="147" spans="1:9" x14ac:dyDescent="0.25">
      <c r="A147">
        <v>5.0000000000000001E-3</v>
      </c>
      <c r="C147">
        <v>0.995</v>
      </c>
    </row>
    <row r="148" spans="1:9" x14ac:dyDescent="0.25">
      <c r="A148">
        <f>CHIINV(A147,B83)</f>
        <v>90.71529311447577</v>
      </c>
      <c r="C148">
        <f>CHIINV(C147,B83)</f>
        <v>34.770434026711989</v>
      </c>
    </row>
    <row r="151" spans="1:9" x14ac:dyDescent="0.25">
      <c r="A151" t="s">
        <v>41</v>
      </c>
      <c r="E151">
        <f>B84/A148</f>
        <v>129323.25227787539</v>
      </c>
      <c r="G151">
        <f>E151</f>
        <v>129323.25227787539</v>
      </c>
      <c r="H151" t="s">
        <v>43</v>
      </c>
      <c r="I151">
        <f>E152</f>
        <v>337401.50404484733</v>
      </c>
    </row>
    <row r="152" spans="1:9" x14ac:dyDescent="0.25">
      <c r="A152" t="s">
        <v>42</v>
      </c>
      <c r="E152">
        <f>B84/C148</f>
        <v>337401.50404484733</v>
      </c>
    </row>
    <row r="153" spans="1:9" x14ac:dyDescent="0.25"/>
    <row r="159" spans="1:9" x14ac:dyDescent="0.25">
      <c r="A159" s="3" t="s">
        <v>44</v>
      </c>
    </row>
    <row r="161" spans="1:6" x14ac:dyDescent="0.25">
      <c r="A161" t="s">
        <v>75</v>
      </c>
      <c r="B161">
        <v>13</v>
      </c>
      <c r="E161" t="s">
        <v>74</v>
      </c>
      <c r="F161">
        <v>72</v>
      </c>
    </row>
    <row r="163" spans="1:6" ht="15.6" x14ac:dyDescent="0.35">
      <c r="A163" t="s">
        <v>76</v>
      </c>
      <c r="B163">
        <f>(A84/(B161-1))/(B84/(F161-B161))</f>
        <v>22.41143205296536</v>
      </c>
    </row>
    <row r="165" spans="1:6" x14ac:dyDescent="0.25">
      <c r="A165" t="s">
        <v>34</v>
      </c>
      <c r="B165">
        <f>FDIST(B163,12,59)</f>
        <v>1.2233770173368879E-17</v>
      </c>
    </row>
    <row r="169" spans="1:6" x14ac:dyDescent="0.25">
      <c r="A169" s="3" t="s">
        <v>72</v>
      </c>
    </row>
    <row r="171" spans="1:6" x14ac:dyDescent="0.25">
      <c r="A171" t="s">
        <v>73</v>
      </c>
    </row>
    <row r="172" spans="1:6" x14ac:dyDescent="0.25">
      <c r="A172">
        <f t="array" ref="A172:A243">MMULT(D2:P73,B88:B100)</f>
        <v>8393.2202380952367</v>
      </c>
    </row>
    <row r="173" spans="1:6" x14ac:dyDescent="0.25">
      <c r="A173">
        <v>7633.0535714285725</v>
      </c>
    </row>
    <row r="174" spans="1:6" x14ac:dyDescent="0.25">
      <c r="A174">
        <v>8413.0535714285725</v>
      </c>
    </row>
    <row r="175" spans="1:6" x14ac:dyDescent="0.25">
      <c r="A175">
        <v>8614.0535714285706</v>
      </c>
    </row>
    <row r="176" spans="1:6" x14ac:dyDescent="0.25">
      <c r="A176">
        <v>9475.3869047619064</v>
      </c>
    </row>
    <row r="177" spans="1:1" x14ac:dyDescent="0.25">
      <c r="A177">
        <v>9944.5535714285725</v>
      </c>
    </row>
    <row r="178" spans="1:1" x14ac:dyDescent="0.25">
      <c r="A178">
        <v>10802.053571428572</v>
      </c>
    </row>
    <row r="179" spans="1:1" x14ac:dyDescent="0.25">
      <c r="A179">
        <v>10098.386904761906</v>
      </c>
    </row>
    <row r="180" spans="1:1" x14ac:dyDescent="0.25">
      <c r="A180">
        <v>9049.5535714285706</v>
      </c>
    </row>
    <row r="181" spans="1:1" x14ac:dyDescent="0.25">
      <c r="A181">
        <v>9333.8869047619064</v>
      </c>
    </row>
    <row r="182" spans="1:1" x14ac:dyDescent="0.25">
      <c r="A182">
        <v>8816.3869047619046</v>
      </c>
    </row>
    <row r="183" spans="1:1" x14ac:dyDescent="0.25">
      <c r="A183">
        <v>9069.8869047619046</v>
      </c>
    </row>
    <row r="184" spans="1:1" x14ac:dyDescent="0.25">
      <c r="A184">
        <v>8253.5321428571424</v>
      </c>
    </row>
    <row r="185" spans="1:1" x14ac:dyDescent="0.25">
      <c r="A185">
        <v>7493.3654761904763</v>
      </c>
    </row>
    <row r="186" spans="1:1" x14ac:dyDescent="0.25">
      <c r="A186">
        <v>8273.3654761904781</v>
      </c>
    </row>
    <row r="187" spans="1:1" x14ac:dyDescent="0.25">
      <c r="A187">
        <v>8474.3654761904763</v>
      </c>
    </row>
    <row r="188" spans="1:1" x14ac:dyDescent="0.25">
      <c r="A188">
        <v>9335.6988095238103</v>
      </c>
    </row>
    <row r="189" spans="1:1" x14ac:dyDescent="0.25">
      <c r="A189">
        <v>9804.8654761904763</v>
      </c>
    </row>
    <row r="190" spans="1:1" x14ac:dyDescent="0.25">
      <c r="A190">
        <v>10662.365476190476</v>
      </c>
    </row>
    <row r="191" spans="1:1" x14ac:dyDescent="0.25">
      <c r="A191">
        <v>9958.6988095238103</v>
      </c>
    </row>
    <row r="192" spans="1:1" x14ac:dyDescent="0.25">
      <c r="A192">
        <v>8909.8654761904763</v>
      </c>
    </row>
    <row r="193" spans="1:3" x14ac:dyDescent="0.25">
      <c r="A193">
        <v>9194.1988095238103</v>
      </c>
    </row>
    <row r="194" spans="1:3" x14ac:dyDescent="0.25">
      <c r="A194">
        <v>8676.6988095238103</v>
      </c>
    </row>
    <row r="195" spans="1:3" x14ac:dyDescent="0.25">
      <c r="A195">
        <v>8930.1988095238103</v>
      </c>
    </row>
    <row r="196" spans="1:3" x14ac:dyDescent="0.25">
      <c r="A196">
        <v>8113.8440476190463</v>
      </c>
    </row>
    <row r="197" spans="1:3" x14ac:dyDescent="0.25">
      <c r="A197">
        <v>7353.677380952382</v>
      </c>
    </row>
    <row r="198" spans="1:3" x14ac:dyDescent="0.25">
      <c r="A198">
        <v>8133.6773809523811</v>
      </c>
    </row>
    <row r="199" spans="1:3" x14ac:dyDescent="0.25">
      <c r="A199">
        <v>8334.6773809523802</v>
      </c>
    </row>
    <row r="200" spans="1:3" x14ac:dyDescent="0.25">
      <c r="A200">
        <v>9196.0107142857159</v>
      </c>
    </row>
    <row r="201" spans="1:3" x14ac:dyDescent="0.25">
      <c r="A201">
        <v>9665.1773809523802</v>
      </c>
    </row>
    <row r="202" spans="1:3" x14ac:dyDescent="0.25">
      <c r="A202">
        <v>10522.677380952382</v>
      </c>
    </row>
    <row r="203" spans="1:3" x14ac:dyDescent="0.25">
      <c r="A203">
        <v>9819.0107142857159</v>
      </c>
    </row>
    <row r="204" spans="1:3" x14ac:dyDescent="0.25">
      <c r="A204">
        <v>8770.1773809523802</v>
      </c>
    </row>
    <row r="205" spans="1:3" x14ac:dyDescent="0.25">
      <c r="A205">
        <v>9054.5107142857159</v>
      </c>
    </row>
    <row r="206" spans="1:3" x14ac:dyDescent="0.25">
      <c r="A206">
        <v>8537.0107142857141</v>
      </c>
    </row>
    <row r="207" spans="1:3" x14ac:dyDescent="0.25">
      <c r="A207">
        <v>8790.5107142857141</v>
      </c>
    </row>
    <row r="208" spans="1:3" x14ac:dyDescent="0.25">
      <c r="A208">
        <v>7974.1559523809519</v>
      </c>
    </row>
    <row r="209" spans="1:1" x14ac:dyDescent="0.25">
      <c r="A209">
        <v>7213.9892857142859</v>
      </c>
    </row>
    <row r="210" spans="1:1" x14ac:dyDescent="0.25">
      <c r="A210">
        <v>7993.989285714285</v>
      </c>
    </row>
    <row r="211" spans="1:1" x14ac:dyDescent="0.25">
      <c r="A211">
        <v>8194.9892857142859</v>
      </c>
    </row>
    <row r="212" spans="1:1" x14ac:dyDescent="0.25">
      <c r="A212">
        <v>9056.3226190476198</v>
      </c>
    </row>
    <row r="213" spans="1:1" x14ac:dyDescent="0.25">
      <c r="A213">
        <v>9525.4892857142877</v>
      </c>
    </row>
    <row r="214" spans="1:1" x14ac:dyDescent="0.25">
      <c r="A214">
        <v>10382.989285714286</v>
      </c>
    </row>
    <row r="215" spans="1:1" x14ac:dyDescent="0.25">
      <c r="A215">
        <v>9679.3226190476198</v>
      </c>
    </row>
    <row r="216" spans="1:1" x14ac:dyDescent="0.25">
      <c r="A216">
        <v>8630.4892857142859</v>
      </c>
    </row>
    <row r="217" spans="1:1" x14ac:dyDescent="0.25">
      <c r="A217">
        <v>8914.8226190476198</v>
      </c>
    </row>
    <row r="218" spans="1:1" x14ac:dyDescent="0.25">
      <c r="A218">
        <v>8397.3226190476198</v>
      </c>
    </row>
    <row r="219" spans="1:1" x14ac:dyDescent="0.25">
      <c r="A219">
        <v>8650.8226190476198</v>
      </c>
    </row>
    <row r="220" spans="1:1" x14ac:dyDescent="0.25">
      <c r="A220">
        <v>7834.4678571428558</v>
      </c>
    </row>
    <row r="221" spans="1:1" x14ac:dyDescent="0.25">
      <c r="A221">
        <v>7074.3011904761916</v>
      </c>
    </row>
    <row r="222" spans="1:1" x14ac:dyDescent="0.25">
      <c r="A222">
        <v>7854.3011904761906</v>
      </c>
    </row>
    <row r="223" spans="1:1" x14ac:dyDescent="0.25">
      <c r="A223">
        <v>8055.3011904761897</v>
      </c>
    </row>
    <row r="224" spans="1:1" x14ac:dyDescent="0.25">
      <c r="A224">
        <v>8916.6345238095255</v>
      </c>
    </row>
    <row r="225" spans="1:1" x14ac:dyDescent="0.25">
      <c r="A225">
        <v>9385.8011904761916</v>
      </c>
    </row>
    <row r="226" spans="1:1" x14ac:dyDescent="0.25">
      <c r="A226">
        <v>10243.30119047619</v>
      </c>
    </row>
    <row r="227" spans="1:1" x14ac:dyDescent="0.25">
      <c r="A227">
        <v>9539.6345238095255</v>
      </c>
    </row>
    <row r="228" spans="1:1" x14ac:dyDescent="0.25">
      <c r="A228">
        <v>8490.8011904761897</v>
      </c>
    </row>
    <row r="229" spans="1:1" x14ac:dyDescent="0.25">
      <c r="A229">
        <v>8775.1345238095255</v>
      </c>
    </row>
    <row r="230" spans="1:1" x14ac:dyDescent="0.25">
      <c r="A230">
        <v>8257.6345238095237</v>
      </c>
    </row>
    <row r="231" spans="1:1" x14ac:dyDescent="0.25">
      <c r="A231">
        <v>8511.1345238095237</v>
      </c>
    </row>
    <row r="232" spans="1:1" x14ac:dyDescent="0.25">
      <c r="A232">
        <v>7694.7797619047615</v>
      </c>
    </row>
    <row r="233" spans="1:1" x14ac:dyDescent="0.25">
      <c r="A233">
        <v>6934.6130952380954</v>
      </c>
    </row>
    <row r="234" spans="1:1" x14ac:dyDescent="0.25">
      <c r="A234">
        <v>7714.6130952380945</v>
      </c>
    </row>
    <row r="235" spans="1:1" x14ac:dyDescent="0.25">
      <c r="A235">
        <v>7915.6130952380954</v>
      </c>
    </row>
    <row r="236" spans="1:1" x14ac:dyDescent="0.25">
      <c r="A236">
        <v>8776.9464285714294</v>
      </c>
    </row>
    <row r="237" spans="1:1" x14ac:dyDescent="0.25">
      <c r="A237">
        <v>9246.1130952380954</v>
      </c>
    </row>
    <row r="238" spans="1:1" x14ac:dyDescent="0.25">
      <c r="A238">
        <v>10103.613095238095</v>
      </c>
    </row>
    <row r="239" spans="1:1" x14ac:dyDescent="0.25">
      <c r="A239">
        <v>9399.9464285714294</v>
      </c>
    </row>
    <row r="240" spans="1:1" x14ac:dyDescent="0.25">
      <c r="A240">
        <v>8351.1130952380954</v>
      </c>
    </row>
    <row r="241" spans="1:15" x14ac:dyDescent="0.25">
      <c r="A241">
        <v>8635.4464285714294</v>
      </c>
    </row>
    <row r="242" spans="1:15" x14ac:dyDescent="0.25">
      <c r="A242">
        <v>8117.9464285714275</v>
      </c>
    </row>
    <row r="243" spans="1:15" x14ac:dyDescent="0.25">
      <c r="A243">
        <v>8371.4464285714294</v>
      </c>
    </row>
    <row r="244" spans="1:15" x14ac:dyDescent="0.25">
      <c r="A244">
        <f>SUM(A172:A243)</f>
        <v>632717.00000000012</v>
      </c>
    </row>
    <row r="250" spans="1:15" x14ac:dyDescent="0.25">
      <c r="A250" s="3" t="s">
        <v>77</v>
      </c>
    </row>
    <row r="252" spans="1:15" ht="15.6" x14ac:dyDescent="0.35">
      <c r="A252" s="8" t="s">
        <v>82</v>
      </c>
      <c r="C252">
        <v>1</v>
      </c>
      <c r="D252">
        <v>74</v>
      </c>
      <c r="E252">
        <v>0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</row>
    <row r="254" spans="1:15" ht="15.6" x14ac:dyDescent="0.35">
      <c r="A254" s="8" t="s">
        <v>81</v>
      </c>
      <c r="B254">
        <f>MMULT(C252:O252,B88:B100)</f>
        <v>6794.9250000000011</v>
      </c>
    </row>
  </sheetData>
  <phoneticPr fontId="20" type="noConversion"/>
  <pageMargins left="0.75" right="0.75" top="1" bottom="1" header="0.5" footer="0.5"/>
  <pageSetup paperSize="9" scale="78" orientation="landscape" horizontalDpi="300" verticalDpi="300" r:id="rId1"/>
  <headerFooter alignWithMargins="0"/>
  <rowBreaks count="4" manualBreakCount="4">
    <brk id="36" max="16" man="1"/>
    <brk id="75" max="16383" man="1"/>
    <brk id="114" max="16" man="1"/>
    <brk id="15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testo</vt:lpstr>
      <vt:lpstr>Analisi dei dati</vt:lpstr>
      <vt:lpstr>dati</vt:lpstr>
      <vt:lpstr>dati!Area_stampa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cp:lastPrinted>2008-04-10T16:40:39Z</cp:lastPrinted>
  <dcterms:created xsi:type="dcterms:W3CDTF">2008-04-10T11:23:40Z</dcterms:created>
  <dcterms:modified xsi:type="dcterms:W3CDTF">2016-05-11T22:47:50Z</dcterms:modified>
</cp:coreProperties>
</file>