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12" windowWidth="14172" windowHeight="8136" activeTab="1"/>
  </bookViews>
  <sheets>
    <sheet name="testo" sheetId="4" r:id="rId1"/>
    <sheet name="dati" sheetId="1" r:id="rId2"/>
    <sheet name="Foglio2" sheetId="2" r:id="rId3"/>
    <sheet name="Foglio3" sheetId="3" r:id="rId4"/>
  </sheets>
  <definedNames>
    <definedName name="sogliahi">dati!$N$38</definedName>
    <definedName name="X">dati!$C$64:$E$97</definedName>
  </definedNames>
  <calcPr calcId="162913"/>
</workbook>
</file>

<file path=xl/calcChain.xml><?xml version="1.0" encoding="utf-8"?>
<calcChain xmlns="http://schemas.openxmlformats.org/spreadsheetml/2006/main">
  <c r="N4" i="1" l="1" a="1"/>
  <c r="N4" i="1" s="1"/>
  <c r="N5" i="1" a="1"/>
  <c r="N5" i="1" s="1"/>
  <c r="N6" i="1" a="1"/>
  <c r="N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N22" i="1" s="1"/>
  <c r="N23" i="1" a="1"/>
  <c r="N23" i="1" s="1"/>
  <c r="N24" i="1" a="1"/>
  <c r="N24" i="1" s="1"/>
  <c r="N25" i="1" a="1"/>
  <c r="N25" i="1" s="1"/>
  <c r="N26" i="1" a="1"/>
  <c r="N26" i="1" s="1"/>
  <c r="N27" i="1" a="1"/>
  <c r="N27" i="1" s="1"/>
  <c r="N28" i="1" a="1"/>
  <c r="N28" i="1" s="1"/>
  <c r="N29" i="1" a="1"/>
  <c r="N29" i="1" s="1"/>
  <c r="N30" i="1" a="1"/>
  <c r="N30" i="1" s="1"/>
  <c r="N31" i="1" a="1"/>
  <c r="N31" i="1" s="1"/>
  <c r="N32" i="1" a="1"/>
  <c r="N32" i="1" s="1"/>
  <c r="N33" i="1" a="1"/>
  <c r="N33" i="1" s="1"/>
  <c r="N34" i="1" a="1"/>
  <c r="N34" i="1" s="1"/>
  <c r="N35" i="1" a="1"/>
  <c r="N35" i="1" s="1"/>
  <c r="N3" i="1" a="1"/>
  <c r="N3" i="1" s="1"/>
  <c r="N2" i="1" a="1"/>
  <c r="N2" i="1" s="1"/>
  <c r="N40" i="1" l="1"/>
  <c r="N38" i="1"/>
  <c r="C50" i="1" a="1"/>
  <c r="D51" i="1" s="1"/>
  <c r="B2" i="1"/>
  <c r="Q49" i="1" a="1"/>
  <c r="W52" i="1" s="1"/>
  <c r="Q15" i="1" a="1"/>
  <c r="S19" i="1" s="1"/>
  <c r="Q4" i="1" a="1"/>
  <c r="R8" i="1" s="1"/>
  <c r="O10" i="1" l="1"/>
  <c r="O18" i="1"/>
  <c r="O26" i="1"/>
  <c r="O34" i="1"/>
  <c r="O3" i="1"/>
  <c r="O11" i="1"/>
  <c r="O19" i="1"/>
  <c r="O27" i="1"/>
  <c r="O35" i="1"/>
  <c r="O4" i="1"/>
  <c r="O12" i="1"/>
  <c r="O20" i="1"/>
  <c r="O28" i="1"/>
  <c r="O36" i="1"/>
  <c r="O5" i="1"/>
  <c r="O13" i="1"/>
  <c r="O21" i="1"/>
  <c r="O29" i="1"/>
  <c r="O2" i="1"/>
  <c r="O6" i="1"/>
  <c r="O14" i="1"/>
  <c r="O22" i="1"/>
  <c r="O30" i="1"/>
  <c r="O7" i="1"/>
  <c r="O15" i="1"/>
  <c r="O23" i="1"/>
  <c r="O31" i="1"/>
  <c r="O8" i="1"/>
  <c r="O16" i="1"/>
  <c r="O24" i="1"/>
  <c r="O32" i="1"/>
  <c r="O9" i="1"/>
  <c r="O17" i="1"/>
  <c r="O25" i="1"/>
  <c r="O33" i="1"/>
  <c r="R50" i="1"/>
  <c r="S4" i="1"/>
  <c r="S11" i="1" s="1"/>
  <c r="U53" i="1"/>
  <c r="E52" i="1"/>
  <c r="F51" i="1"/>
  <c r="S5" i="1"/>
  <c r="T4" i="1"/>
  <c r="T8" i="1"/>
  <c r="R15" i="1"/>
  <c r="U49" i="1"/>
  <c r="W51" i="1"/>
  <c r="R49" i="1"/>
  <c r="V53" i="1"/>
  <c r="T53" i="1"/>
  <c r="T5" i="1"/>
  <c r="S16" i="1"/>
  <c r="S50" i="1"/>
  <c r="E51" i="1"/>
  <c r="F50" i="1"/>
  <c r="C57" i="1" s="1"/>
  <c r="F54" i="1"/>
  <c r="T7" i="1"/>
  <c r="R19" i="1"/>
  <c r="S52" i="1"/>
  <c r="C53" i="1"/>
  <c r="D52" i="1"/>
  <c r="Q6" i="1"/>
  <c r="R5" i="1"/>
  <c r="S15" i="1"/>
  <c r="Q16" i="1"/>
  <c r="W49" i="1"/>
  <c r="R52" i="1"/>
  <c r="V49" i="1"/>
  <c r="T49" i="1"/>
  <c r="Q4" i="1"/>
  <c r="C50" i="1"/>
  <c r="C60" i="1" s="1"/>
  <c r="C54" i="1"/>
  <c r="D53" i="1"/>
  <c r="Q7" i="1"/>
  <c r="R6" i="1"/>
  <c r="Q17" i="1"/>
  <c r="R17" i="1"/>
  <c r="T50" i="1"/>
  <c r="V52" i="1"/>
  <c r="W50" i="1"/>
  <c r="U50" i="1"/>
  <c r="Q15" i="1"/>
  <c r="E53" i="1"/>
  <c r="S6" i="1"/>
  <c r="R16" i="1"/>
  <c r="Q50" i="1"/>
  <c r="E50" i="1"/>
  <c r="C58" i="1" s="1"/>
  <c r="E54" i="1"/>
  <c r="F53" i="1"/>
  <c r="S7" i="1"/>
  <c r="T6" i="1"/>
  <c r="S17" i="1"/>
  <c r="Q18" i="1"/>
  <c r="Q22" i="1" s="1"/>
  <c r="V50" i="1"/>
  <c r="Q53" i="1"/>
  <c r="T51" i="1"/>
  <c r="R51" i="1"/>
  <c r="C51" i="1"/>
  <c r="D50" i="1"/>
  <c r="C59" i="1" s="1"/>
  <c r="D54" i="1"/>
  <c r="Q8" i="1"/>
  <c r="R7" i="1"/>
  <c r="R18" i="1"/>
  <c r="S18" i="1"/>
  <c r="Q51" i="1"/>
  <c r="S53" i="1"/>
  <c r="Q52" i="1"/>
  <c r="V51" i="1"/>
  <c r="Q49" i="1"/>
  <c r="F52" i="1"/>
  <c r="T52" i="1"/>
  <c r="S8" i="1"/>
  <c r="Q19" i="1"/>
  <c r="S51" i="1"/>
  <c r="U52" i="1"/>
  <c r="C52" i="1"/>
  <c r="Q5" i="1"/>
  <c r="R4" i="1"/>
  <c r="S49" i="1"/>
  <c r="U51" i="1"/>
  <c r="W53" i="1"/>
  <c r="R53" i="1"/>
  <c r="K7" i="1" l="1"/>
  <c r="L7" i="1" s="1"/>
  <c r="K15" i="1"/>
  <c r="L15" i="1" s="1"/>
  <c r="K23" i="1"/>
  <c r="L23" i="1" s="1"/>
  <c r="K31" i="1"/>
  <c r="L31" i="1" s="1"/>
  <c r="K18" i="1"/>
  <c r="L18" i="1" s="1"/>
  <c r="K6" i="1"/>
  <c r="L6" i="1" s="1"/>
  <c r="K9" i="1"/>
  <c r="L9" i="1" s="1"/>
  <c r="K17" i="1"/>
  <c r="L17" i="1" s="1"/>
  <c r="K25" i="1"/>
  <c r="L25" i="1" s="1"/>
  <c r="K33" i="1"/>
  <c r="L33" i="1" s="1"/>
  <c r="K4" i="1"/>
  <c r="L4" i="1" s="1"/>
  <c r="K12" i="1"/>
  <c r="L12" i="1" s="1"/>
  <c r="K20" i="1"/>
  <c r="L20" i="1" s="1"/>
  <c r="K28" i="1"/>
  <c r="L28" i="1" s="1"/>
  <c r="K2" i="1"/>
  <c r="L2" i="1" s="1"/>
  <c r="K14" i="1"/>
  <c r="L14" i="1" s="1"/>
  <c r="K3" i="1"/>
  <c r="L3" i="1" s="1"/>
  <c r="K11" i="1"/>
  <c r="L11" i="1" s="1"/>
  <c r="K19" i="1"/>
  <c r="L19" i="1" s="1"/>
  <c r="K27" i="1"/>
  <c r="L27" i="1" s="1"/>
  <c r="K35" i="1"/>
  <c r="L35" i="1" s="1"/>
  <c r="K5" i="1"/>
  <c r="L5" i="1" s="1"/>
  <c r="K13" i="1"/>
  <c r="L13" i="1" s="1"/>
  <c r="K21" i="1"/>
  <c r="L21" i="1" s="1"/>
  <c r="K29" i="1"/>
  <c r="L29" i="1" s="1"/>
  <c r="K10" i="1"/>
  <c r="L10" i="1" s="1"/>
  <c r="K34" i="1"/>
  <c r="L34" i="1" s="1"/>
  <c r="K22" i="1"/>
  <c r="L22" i="1" s="1"/>
  <c r="K8" i="1"/>
  <c r="L8" i="1" s="1"/>
  <c r="K16" i="1"/>
  <c r="L16" i="1" s="1"/>
  <c r="K24" i="1"/>
  <c r="L24" i="1" s="1"/>
  <c r="K32" i="1"/>
  <c r="L32" i="1" s="1"/>
  <c r="K26" i="1"/>
  <c r="L26" i="1" s="1"/>
  <c r="K30" i="1"/>
  <c r="L30" i="1" s="1"/>
  <c r="G64" i="1"/>
  <c r="G82" i="1"/>
  <c r="G66" i="1"/>
  <c r="G83" i="1"/>
  <c r="G67" i="1"/>
  <c r="G96" i="1"/>
  <c r="G81" i="1"/>
  <c r="G88" i="1"/>
  <c r="G94" i="1"/>
  <c r="G78" i="1"/>
  <c r="G95" i="1"/>
  <c r="G79" i="1"/>
  <c r="G92" i="1"/>
  <c r="G76" i="1"/>
  <c r="G93" i="1"/>
  <c r="G77" i="1"/>
  <c r="G89" i="1"/>
  <c r="G65" i="1"/>
  <c r="G90" i="1"/>
  <c r="G74" i="1"/>
  <c r="G91" i="1"/>
  <c r="G75" i="1"/>
  <c r="G86" i="1"/>
  <c r="G70" i="1"/>
  <c r="G87" i="1"/>
  <c r="G71" i="1"/>
  <c r="G80" i="1"/>
  <c r="G72" i="1"/>
  <c r="G84" i="1"/>
  <c r="G68" i="1"/>
  <c r="G85" i="1"/>
  <c r="G69" i="1"/>
  <c r="G97" i="1"/>
  <c r="G73" i="1"/>
  <c r="G98" i="1" l="1"/>
  <c r="K36" i="1"/>
</calcChain>
</file>

<file path=xl/sharedStrings.xml><?xml version="1.0" encoding="utf-8"?>
<sst xmlns="http://schemas.openxmlformats.org/spreadsheetml/2006/main" count="102" uniqueCount="59">
  <si>
    <t>Tipo di promozione</t>
  </si>
  <si>
    <t>A</t>
  </si>
  <si>
    <t>B</t>
  </si>
  <si>
    <t>C</t>
  </si>
  <si>
    <t>Promo A</t>
  </si>
  <si>
    <t>Promo B</t>
  </si>
  <si>
    <t>Intercetta</t>
  </si>
  <si>
    <t>Modello senza vend B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</si>
  <si>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</si>
  <si>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</si>
  <si>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</si>
  <si>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</si>
  <si>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</si>
  <si>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</si>
  <si>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</si>
  <si>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</si>
  <si>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</si>
  <si>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</si>
  <si>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</si>
  <si>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</si>
  <si>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</si>
  <si>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</si>
  <si>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</si>
  <si>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</si>
  <si>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</si>
  <si>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</si>
  <si>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</si>
  <si>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</si>
  <si>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</si>
  <si>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95.0%</t>
  </si>
  <si>
    <t>Superiore 95.0%</t>
  </si>
  <si>
    <t>P value del test F</t>
  </si>
  <si>
    <t>Conclusione: la tipologia di promozione è significativa</t>
  </si>
  <si>
    <t>Dummy</t>
  </si>
  <si>
    <t>Commento residui non casuali e un chiaro outlier</t>
  </si>
  <si>
    <t>Residui (senza dummy)</t>
  </si>
  <si>
    <t>Residui scalati (senza dummy)</t>
  </si>
  <si>
    <t>Nuovo modello con dummy</t>
  </si>
  <si>
    <t>tr1</t>
  </si>
  <si>
    <t>tr2</t>
  </si>
  <si>
    <t>tr3</t>
  </si>
  <si>
    <t>All'interno di ogni periodo coperto dalle dummy c'è un chiaro trend lineare</t>
  </si>
  <si>
    <t>Occorre quindi inserire nel modello un trend lineare in corrispondenza dei periodi coperti dalle dummies</t>
  </si>
  <si>
    <t>La bontà di adattamento del nuovo modello è vicina all'unità</t>
  </si>
  <si>
    <t>y=Vendite</t>
  </si>
  <si>
    <t>Vendite X</t>
  </si>
  <si>
    <t>Vend X</t>
  </si>
  <si>
    <t xml:space="preserve">T test per vend X: non significativo </t>
  </si>
  <si>
    <t>intercetta</t>
  </si>
  <si>
    <t>residui</t>
  </si>
  <si>
    <t>Modello intermedio che tiene conto dell'outlier ma non del trend nei residui</t>
  </si>
  <si>
    <t>beta cappello</t>
  </si>
  <si>
    <t xml:space="preserve">Modello iniziale </t>
  </si>
  <si>
    <t>Analisi punti di leverage</t>
  </si>
  <si>
    <t>h_ii (nel modello intercetta + promo)</t>
  </si>
  <si>
    <t>Soglia per definire i punti di leverage</t>
  </si>
  <si>
    <t>Commento: Non sono presenti punti di leverage</t>
  </si>
  <si>
    <t>L'unità 14 è un chiaro outliers ma non è un punto di leverage (presenta valori X in accordo con i rimanenti)</t>
  </si>
  <si>
    <t>Naturalmente questa conclusione è ovvia dato che la matrice X è composta solo da dummies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</si>
</sst>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 Unicode M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7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Alignment="1">
      <alignment wrapText="1"/>
    </xf>
  </cellXfs>
  <cellStyles count="2">
    <cellStyle name="Normale" xfId="0" builtinId="0"/>
    <cellStyle name="Normale_dati.esame.10.04.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dati!$L$2:$L$35</c:f>
              <c:numCache>
                <c:formatCode>General</c:formatCode>
                <c:ptCount val="34"/>
                <c:pt idx="0">
                  <c:v>0.28195494514912073</c:v>
                </c:pt>
                <c:pt idx="1">
                  <c:v>0.29057888569743706</c:v>
                </c:pt>
                <c:pt idx="2">
                  <c:v>0.22733665500978378</c:v>
                </c:pt>
                <c:pt idx="3">
                  <c:v>0.16409442432213048</c:v>
                </c:pt>
                <c:pt idx="4">
                  <c:v>0.1008521936344772</c:v>
                </c:pt>
                <c:pt idx="5">
                  <c:v>3.7609962946823901E-2</c:v>
                </c:pt>
                <c:pt idx="6">
                  <c:v>-2.5632267740829395E-2</c:v>
                </c:pt>
                <c:pt idx="7">
                  <c:v>-8.887449842848269E-2</c:v>
                </c:pt>
                <c:pt idx="8">
                  <c:v>-0.152116729116136</c:v>
                </c:pt>
                <c:pt idx="9">
                  <c:v>-0.21535895980378927</c:v>
                </c:pt>
                <c:pt idx="10">
                  <c:v>-0.27860119049144255</c:v>
                </c:pt>
                <c:pt idx="11">
                  <c:v>-0.34184342117909589</c:v>
                </c:pt>
                <c:pt idx="12">
                  <c:v>-0.48228189746938643</c:v>
                </c:pt>
                <c:pt idx="13">
                  <c:v>5.0981262990036571</c:v>
                </c:pt>
                <c:pt idx="14">
                  <c:v>-0.54696145158175913</c:v>
                </c:pt>
                <c:pt idx="15">
                  <c:v>-0.61164100569413182</c:v>
                </c:pt>
                <c:pt idx="16">
                  <c:v>-0.57175528065816872</c:v>
                </c:pt>
                <c:pt idx="17">
                  <c:v>-0.5318695556222055</c:v>
                </c:pt>
                <c:pt idx="18">
                  <c:v>-0.49198383058624234</c:v>
                </c:pt>
                <c:pt idx="19">
                  <c:v>-0.45209810555027918</c:v>
                </c:pt>
                <c:pt idx="20">
                  <c:v>-0.41221238051431602</c:v>
                </c:pt>
                <c:pt idx="21">
                  <c:v>-0.37232665547835286</c:v>
                </c:pt>
                <c:pt idx="22">
                  <c:v>-0.3324409304423897</c:v>
                </c:pt>
                <c:pt idx="23">
                  <c:v>-0.29255520540642654</c:v>
                </c:pt>
                <c:pt idx="24">
                  <c:v>0.70339015097205237</c:v>
                </c:pt>
                <c:pt idx="25">
                  <c:v>0.54708122853381835</c:v>
                </c:pt>
                <c:pt idx="26">
                  <c:v>0.39077230609558433</c:v>
                </c:pt>
                <c:pt idx="27">
                  <c:v>0.23446338365735034</c:v>
                </c:pt>
                <c:pt idx="28">
                  <c:v>7.8154461219116345E-2</c:v>
                </c:pt>
                <c:pt idx="29">
                  <c:v>-7.8154461219117649E-2</c:v>
                </c:pt>
                <c:pt idx="30">
                  <c:v>-0.23446338365735164</c:v>
                </c:pt>
                <c:pt idx="31">
                  <c:v>-0.39077230609558566</c:v>
                </c:pt>
                <c:pt idx="32">
                  <c:v>-0.54708122853381969</c:v>
                </c:pt>
                <c:pt idx="33">
                  <c:v>-0.7033901509720536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B-44E4-9679-56E214F5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807264"/>
        <c:axId val="1"/>
      </c:barChart>
      <c:catAx>
        <c:axId val="6198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80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dati!$G$64:$G$97</c:f>
              <c:numCache>
                <c:formatCode>General</c:formatCode>
                <c:ptCount val="34"/>
                <c:pt idx="0">
                  <c:v>784.66666666666697</c:v>
                </c:pt>
                <c:pt idx="1">
                  <c:v>808.66666666666697</c:v>
                </c:pt>
                <c:pt idx="2">
                  <c:v>632.66666666666697</c:v>
                </c:pt>
                <c:pt idx="3">
                  <c:v>456.66666666666697</c:v>
                </c:pt>
                <c:pt idx="4">
                  <c:v>280.66666666666697</c:v>
                </c:pt>
                <c:pt idx="5">
                  <c:v>104.66666666666697</c:v>
                </c:pt>
                <c:pt idx="6">
                  <c:v>-71.33333333333303</c:v>
                </c:pt>
                <c:pt idx="7">
                  <c:v>-247.33333333333303</c:v>
                </c:pt>
                <c:pt idx="8">
                  <c:v>-423.33333333333303</c:v>
                </c:pt>
                <c:pt idx="9">
                  <c:v>-599.33333333333303</c:v>
                </c:pt>
                <c:pt idx="10">
                  <c:v>-775.33333333333303</c:v>
                </c:pt>
                <c:pt idx="11">
                  <c:v>-951.33333333333303</c:v>
                </c:pt>
                <c:pt idx="12">
                  <c:v>-52.363636363632395</c:v>
                </c:pt>
                <c:pt idx="13">
                  <c:v>0</c:v>
                </c:pt>
                <c:pt idx="14">
                  <c:v>-232.36363636363239</c:v>
                </c:pt>
                <c:pt idx="15">
                  <c:v>-412.36363636363239</c:v>
                </c:pt>
                <c:pt idx="16">
                  <c:v>-301.36363636363239</c:v>
                </c:pt>
                <c:pt idx="17">
                  <c:v>-190.36363636363239</c:v>
                </c:pt>
                <c:pt idx="18">
                  <c:v>-79.363636363632395</c:v>
                </c:pt>
                <c:pt idx="19">
                  <c:v>31.636363636367605</c:v>
                </c:pt>
                <c:pt idx="20">
                  <c:v>142.63636363636761</c:v>
                </c:pt>
                <c:pt idx="21">
                  <c:v>253.63636363636761</c:v>
                </c:pt>
                <c:pt idx="22">
                  <c:v>364.63636363636761</c:v>
                </c:pt>
                <c:pt idx="23">
                  <c:v>475.63636363636761</c:v>
                </c:pt>
                <c:pt idx="24">
                  <c:v>1957.4999999999991</c:v>
                </c:pt>
                <c:pt idx="25">
                  <c:v>1522.4999999999991</c:v>
                </c:pt>
                <c:pt idx="26">
                  <c:v>1087.4999999999991</c:v>
                </c:pt>
                <c:pt idx="27">
                  <c:v>652.49999999999909</c:v>
                </c:pt>
                <c:pt idx="28">
                  <c:v>217.49999999999909</c:v>
                </c:pt>
                <c:pt idx="29">
                  <c:v>-217.50000000000091</c:v>
                </c:pt>
                <c:pt idx="30">
                  <c:v>-652.50000000000091</c:v>
                </c:pt>
                <c:pt idx="31">
                  <c:v>-1087.5000000000009</c:v>
                </c:pt>
                <c:pt idx="32">
                  <c:v>-1522.5000000000009</c:v>
                </c:pt>
                <c:pt idx="33">
                  <c:v>-1957.5000000000009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B-4BA1-96B3-C19FF58B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816000"/>
        <c:axId val="1"/>
      </c:barChart>
      <c:catAx>
        <c:axId val="6198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81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04101289323043"/>
          <c:y val="0.45218836605610296"/>
          <c:w val="0.11608996334457991"/>
          <c:h val="8.40606577924806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dati!$N$2:$N$35</c:f>
              <c:numCache>
                <c:formatCode>General</c:formatCode>
                <c:ptCount val="34"/>
                <c:pt idx="0">
                  <c:v>8.3333333333333343E-2</c:v>
                </c:pt>
                <c:pt idx="1">
                  <c:v>8.3333333333333343E-2</c:v>
                </c:pt>
                <c:pt idx="2">
                  <c:v>8.3333333333333343E-2</c:v>
                </c:pt>
                <c:pt idx="3">
                  <c:v>8.3333333333333343E-2</c:v>
                </c:pt>
                <c:pt idx="4">
                  <c:v>8.3333333333333343E-2</c:v>
                </c:pt>
                <c:pt idx="5">
                  <c:v>8.3333333333333343E-2</c:v>
                </c:pt>
                <c:pt idx="6">
                  <c:v>8.3333333333333343E-2</c:v>
                </c:pt>
                <c:pt idx="7">
                  <c:v>8.3333333333333343E-2</c:v>
                </c:pt>
                <c:pt idx="8">
                  <c:v>8.3333333333333343E-2</c:v>
                </c:pt>
                <c:pt idx="9">
                  <c:v>8.3333333333333343E-2</c:v>
                </c:pt>
                <c:pt idx="10">
                  <c:v>8.3333333333333343E-2</c:v>
                </c:pt>
                <c:pt idx="11">
                  <c:v>8.3333333333333343E-2</c:v>
                </c:pt>
                <c:pt idx="12">
                  <c:v>8.3333333333333356E-2</c:v>
                </c:pt>
                <c:pt idx="13">
                  <c:v>8.3333333333333356E-2</c:v>
                </c:pt>
                <c:pt idx="14">
                  <c:v>8.3333333333333356E-2</c:v>
                </c:pt>
                <c:pt idx="15">
                  <c:v>8.3333333333333356E-2</c:v>
                </c:pt>
                <c:pt idx="16">
                  <c:v>8.3333333333333356E-2</c:v>
                </c:pt>
                <c:pt idx="17">
                  <c:v>8.3333333333333356E-2</c:v>
                </c:pt>
                <c:pt idx="18">
                  <c:v>8.3333333333333356E-2</c:v>
                </c:pt>
                <c:pt idx="19">
                  <c:v>8.3333333333333356E-2</c:v>
                </c:pt>
                <c:pt idx="20">
                  <c:v>8.3333333333333356E-2</c:v>
                </c:pt>
                <c:pt idx="21">
                  <c:v>8.3333333333333356E-2</c:v>
                </c:pt>
                <c:pt idx="22">
                  <c:v>8.3333333333333356E-2</c:v>
                </c:pt>
                <c:pt idx="23">
                  <c:v>8.3333333333333356E-2</c:v>
                </c:pt>
                <c:pt idx="24">
                  <c:v>9.9999999999999992E-2</c:v>
                </c:pt>
                <c:pt idx="25">
                  <c:v>9.9999999999999992E-2</c:v>
                </c:pt>
                <c:pt idx="26">
                  <c:v>9.9999999999999992E-2</c:v>
                </c:pt>
                <c:pt idx="27">
                  <c:v>9.9999999999999992E-2</c:v>
                </c:pt>
                <c:pt idx="28">
                  <c:v>9.9999999999999992E-2</c:v>
                </c:pt>
                <c:pt idx="29">
                  <c:v>9.9999999999999992E-2</c:v>
                </c:pt>
                <c:pt idx="30">
                  <c:v>9.9999999999999992E-2</c:v>
                </c:pt>
                <c:pt idx="31">
                  <c:v>9.9999999999999992E-2</c:v>
                </c:pt>
                <c:pt idx="32">
                  <c:v>9.9999999999999992E-2</c:v>
                </c:pt>
                <c:pt idx="33">
                  <c:v>9.9999999999999992E-2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B-44E4-9679-56E214F5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807264"/>
        <c:axId val="1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dati!$O$2:$O$35</c:f>
              <c:numCache>
                <c:formatCode>General</c:formatCode>
                <c:ptCount val="34"/>
                <c:pt idx="0">
                  <c:v>0.17647058823529413</c:v>
                </c:pt>
                <c:pt idx="1">
                  <c:v>0.17647058823529413</c:v>
                </c:pt>
                <c:pt idx="2">
                  <c:v>0.17647058823529413</c:v>
                </c:pt>
                <c:pt idx="3">
                  <c:v>0.17647058823529413</c:v>
                </c:pt>
                <c:pt idx="4">
                  <c:v>0.17647058823529413</c:v>
                </c:pt>
                <c:pt idx="5">
                  <c:v>0.17647058823529413</c:v>
                </c:pt>
                <c:pt idx="6">
                  <c:v>0.17647058823529413</c:v>
                </c:pt>
                <c:pt idx="7">
                  <c:v>0.17647058823529413</c:v>
                </c:pt>
                <c:pt idx="8">
                  <c:v>0.17647058823529413</c:v>
                </c:pt>
                <c:pt idx="9">
                  <c:v>0.17647058823529413</c:v>
                </c:pt>
                <c:pt idx="10">
                  <c:v>0.17647058823529413</c:v>
                </c:pt>
                <c:pt idx="11">
                  <c:v>0.17647058823529413</c:v>
                </c:pt>
                <c:pt idx="12">
                  <c:v>0.17647058823529413</c:v>
                </c:pt>
                <c:pt idx="13">
                  <c:v>0.17647058823529413</c:v>
                </c:pt>
                <c:pt idx="14">
                  <c:v>0.17647058823529413</c:v>
                </c:pt>
                <c:pt idx="15">
                  <c:v>0.17647058823529413</c:v>
                </c:pt>
                <c:pt idx="16">
                  <c:v>0.17647058823529413</c:v>
                </c:pt>
                <c:pt idx="17">
                  <c:v>0.17647058823529413</c:v>
                </c:pt>
                <c:pt idx="18">
                  <c:v>0.17647058823529413</c:v>
                </c:pt>
                <c:pt idx="19">
                  <c:v>0.17647058823529413</c:v>
                </c:pt>
                <c:pt idx="20">
                  <c:v>0.17647058823529413</c:v>
                </c:pt>
                <c:pt idx="21">
                  <c:v>0.17647058823529413</c:v>
                </c:pt>
                <c:pt idx="22">
                  <c:v>0.17647058823529413</c:v>
                </c:pt>
                <c:pt idx="23">
                  <c:v>0.17647058823529413</c:v>
                </c:pt>
                <c:pt idx="24">
                  <c:v>0.17647058823529413</c:v>
                </c:pt>
                <c:pt idx="25">
                  <c:v>0.17647058823529413</c:v>
                </c:pt>
                <c:pt idx="26">
                  <c:v>0.17647058823529413</c:v>
                </c:pt>
                <c:pt idx="27">
                  <c:v>0.17647058823529413</c:v>
                </c:pt>
                <c:pt idx="28">
                  <c:v>0.17647058823529413</c:v>
                </c:pt>
                <c:pt idx="29">
                  <c:v>0.17647058823529413</c:v>
                </c:pt>
                <c:pt idx="30">
                  <c:v>0.17647058823529413</c:v>
                </c:pt>
                <c:pt idx="31">
                  <c:v>0.17647058823529413</c:v>
                </c:pt>
                <c:pt idx="32">
                  <c:v>0.17647058823529413</c:v>
                </c:pt>
                <c:pt idx="33">
                  <c:v>0.17647058823529413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2-4ACB-BE33-8EE863649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07264"/>
        <c:axId val="1"/>
      </c:lineChart>
      <c:catAx>
        <c:axId val="6198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At val="8.823529411764712E-2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80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826771</xdr:colOff>
      <xdr:row>20</xdr:row>
      <xdr:rowOff>47624</xdr:rowOff>
    </xdr:to>
    <xdr:sp macro="" textlink="">
      <xdr:nvSpPr>
        <xdr:cNvPr id="2" name="CasellaDiTesto 3"/>
        <xdr:cNvSpPr txBox="1">
          <a:spLocks noChangeArrowheads="1"/>
        </xdr:cNvSpPr>
      </xdr:nvSpPr>
      <xdr:spPr bwMode="auto">
        <a:xfrm>
          <a:off x="0" y="0"/>
          <a:ext cx="8347701" cy="3857624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La zona  B2:B35 del foglio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dati </a:t>
          </a:r>
          <a:r>
            <a:rPr lang="it-IT" sz="1200" b="0" i="0" strike="noStrike">
              <a:solidFill>
                <a:srgbClr val="000000"/>
              </a:solidFill>
              <a:latin typeface="Calibri"/>
            </a:rPr>
            <a:t>contiene i valori delle vendite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di un bene y in un supermercato nel periodo gen06 ott08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La zona C2:C35 contiene informazioni sulla tipologia di promozione che è stata effettuata sulle vendite del bene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La zona D2:D35 contiene informazioni sulle vendite del bene X nello stesso periodo </a:t>
          </a: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1) Tramite la funzione REGR.LIN stimare un  modello di regressione che cerca di spiegare le vendite del bene y tramite la tipologia di promozione e le vendite del bene X. 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2) Testare  al livello di significatività del 1% l'ipotesi che le vendite del bene X non abbiamo impatto sulle vendite del bene y e rimuovere la relativa variabile se non risulta significativa.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3) Nel nuovo modello testare la significatività (al livello dell'1%) della variabile "tipologia di promozione" e rimuoverla se non risulta significativa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4) Rappresentare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graficamente i residui scalati del modello finale. Dire se possono essere ritenuti casuali. Identificare come anomale le unità che presentano un residuo scalato superiore in modulo a 3. 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5) Dalla rappresentazione grafica dei residui indicare quale soluzione è necessario adottare per aumentare la bontà di adattamento del modello e per tenere conto degli outliers. Ristimare il modello che tiene conto dei valori anomali e delle eventuali sistematicità nel grafico dei residui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DOMANDA FACOLTATIVA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Rappresentare graficamente i punti di leverage del modello finale (trovato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al punto 4)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23</xdr:row>
      <xdr:rowOff>167640</xdr:rowOff>
    </xdr:from>
    <xdr:to>
      <xdr:col>23</xdr:col>
      <xdr:colOff>419100</xdr:colOff>
      <xdr:row>38</xdr:row>
      <xdr:rowOff>53340</xdr:rowOff>
    </xdr:to>
    <xdr:graphicFrame macro="">
      <xdr:nvGraphicFramePr>
        <xdr:cNvPr id="1030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68</xdr:row>
      <xdr:rowOff>38100</xdr:rowOff>
    </xdr:from>
    <xdr:to>
      <xdr:col>16</xdr:col>
      <xdr:colOff>106680</xdr:colOff>
      <xdr:row>82</xdr:row>
      <xdr:rowOff>106680</xdr:rowOff>
    </xdr:to>
    <xdr:graphicFrame macro="">
      <xdr:nvGraphicFramePr>
        <xdr:cNvPr id="1031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2931</xdr:colOff>
      <xdr:row>24</xdr:row>
      <xdr:rowOff>32826</xdr:rowOff>
    </xdr:from>
    <xdr:to>
      <xdr:col>32</xdr:col>
      <xdr:colOff>559777</xdr:colOff>
      <xdr:row>38</xdr:row>
      <xdr:rowOff>100233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B37"/>
  <sheetViews>
    <sheetView workbookViewId="0">
      <selection activeCell="B20" sqref="B20"/>
    </sheetView>
  </sheetViews>
  <sheetFormatPr defaultColWidth="12.5546875" defaultRowHeight="14.4" x14ac:dyDescent="0.3"/>
  <cols>
    <col min="1" max="16384" width="12.5546875" style="3"/>
  </cols>
  <sheetData>
    <row r="26" spans="2:2" ht="15" x14ac:dyDescent="0.35">
      <c r="B26" s="2"/>
    </row>
    <row r="27" spans="2:2" ht="15" x14ac:dyDescent="0.35">
      <c r="B27" s="2"/>
    </row>
    <row r="28" spans="2:2" ht="15" x14ac:dyDescent="0.35">
      <c r="B28" s="2"/>
    </row>
    <row r="29" spans="2:2" ht="15" x14ac:dyDescent="0.35">
      <c r="B29" s="2"/>
    </row>
    <row r="30" spans="2:2" ht="15" x14ac:dyDescent="0.35">
      <c r="B30" s="2"/>
    </row>
    <row r="31" spans="2:2" ht="15" x14ac:dyDescent="0.35">
      <c r="B31" s="2"/>
    </row>
    <row r="32" spans="2:2" ht="15" x14ac:dyDescent="0.35">
      <c r="B32" s="2"/>
    </row>
    <row r="33" spans="2:2" ht="15" x14ac:dyDescent="0.35">
      <c r="B33" s="2"/>
    </row>
    <row r="34" spans="2:2" ht="15" x14ac:dyDescent="0.35">
      <c r="B34" s="2"/>
    </row>
    <row r="35" spans="2:2" ht="15" x14ac:dyDescent="0.35">
      <c r="B35" s="2"/>
    </row>
    <row r="36" spans="2:2" ht="15" x14ac:dyDescent="0.35">
      <c r="B36" s="2"/>
    </row>
    <row r="37" spans="2:2" ht="15" x14ac:dyDescent="0.35">
      <c r="B37" s="2"/>
    </row>
  </sheetData>
  <pageMargins left="0.7" right="0.7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abSelected="1" topLeftCell="H1" zoomScale="130" zoomScaleNormal="130" workbookViewId="0">
      <selection activeCell="O4" sqref="O4"/>
    </sheetView>
  </sheetViews>
  <sheetFormatPr defaultRowHeight="14.4" x14ac:dyDescent="0.3"/>
  <cols>
    <col min="3" max="3" width="26.6640625" customWidth="1"/>
    <col min="4" max="4" width="10" bestFit="1" customWidth="1"/>
    <col min="5" max="6" width="9.33203125" bestFit="1" customWidth="1"/>
    <col min="7" max="7" width="12" bestFit="1" customWidth="1"/>
    <col min="11" max="11" width="16.21875" customWidth="1"/>
    <col min="17" max="17" width="10" bestFit="1" customWidth="1"/>
    <col min="18" max="23" width="9.33203125" bestFit="1" customWidth="1"/>
  </cols>
  <sheetData>
    <row r="1" spans="1:20" ht="72" x14ac:dyDescent="0.3">
      <c r="B1" t="s">
        <v>44</v>
      </c>
      <c r="C1" t="s">
        <v>0</v>
      </c>
      <c r="D1" t="s">
        <v>45</v>
      </c>
      <c r="E1" t="s">
        <v>4</v>
      </c>
      <c r="F1" t="s">
        <v>5</v>
      </c>
      <c r="G1" t="s">
        <v>33</v>
      </c>
      <c r="H1" t="s">
        <v>38</v>
      </c>
      <c r="I1" t="s">
        <v>39</v>
      </c>
      <c r="J1" t="s">
        <v>40</v>
      </c>
      <c r="K1" s="8" t="s">
        <v>35</v>
      </c>
      <c r="L1" s="8" t="s">
        <v>36</v>
      </c>
      <c r="M1" s="8"/>
      <c r="N1" s="8" t="s">
        <v>54</v>
      </c>
      <c r="O1" s="8" t="s">
        <v>55</v>
      </c>
    </row>
    <row r="2" spans="1:20" ht="18" customHeight="1" x14ac:dyDescent="0.3">
      <c r="A2" s="1">
        <v>38718</v>
      </c>
      <c r="B2">
        <f>4141-200</f>
        <v>3941</v>
      </c>
      <c r="C2" t="s">
        <v>1</v>
      </c>
      <c r="D2">
        <v>216.71886050000001</v>
      </c>
      <c r="E2">
        <v>1</v>
      </c>
      <c r="F2">
        <v>0</v>
      </c>
      <c r="G2">
        <v>0</v>
      </c>
      <c r="H2">
        <v>1</v>
      </c>
      <c r="I2">
        <v>0</v>
      </c>
      <c r="J2">
        <v>0</v>
      </c>
      <c r="K2">
        <f t="shared" ref="K2:K35" si="0">B2-S$15-R$15*E2-Q$15*F2</f>
        <v>784.66666666666606</v>
      </c>
      <c r="L2">
        <f t="shared" ref="L2:L35" si="1">K2/R$17</f>
        <v>0.28195494514912073</v>
      </c>
      <c r="M2">
        <v>1</v>
      </c>
      <c r="N2">
        <f t="array" ref="N2">INDEX(MMULT(MMULT(X,MINVERSE(MMULT(TRANSPOSE(X),X))),TRANSPOSE(X)),M2,M2)</f>
        <v>8.3333333333333343E-2</v>
      </c>
      <c r="O2">
        <f>sogliahi</f>
        <v>0.17647058823529413</v>
      </c>
      <c r="Q2" t="s">
        <v>52</v>
      </c>
    </row>
    <row r="3" spans="1:20" x14ac:dyDescent="0.3">
      <c r="A3" s="1">
        <v>38749</v>
      </c>
      <c r="B3">
        <v>3965</v>
      </c>
      <c r="C3" t="s">
        <v>1</v>
      </c>
      <c r="D3">
        <v>116.764847</v>
      </c>
      <c r="E3">
        <v>1</v>
      </c>
      <c r="F3">
        <v>0</v>
      </c>
      <c r="G3">
        <v>0</v>
      </c>
      <c r="H3">
        <v>2</v>
      </c>
      <c r="I3">
        <v>0</v>
      </c>
      <c r="J3">
        <v>0</v>
      </c>
      <c r="K3">
        <f t="shared" si="0"/>
        <v>808.66666666666606</v>
      </c>
      <c r="L3">
        <f t="shared" si="1"/>
        <v>0.29057888569743706</v>
      </c>
      <c r="M3">
        <v>2</v>
      </c>
      <c r="N3">
        <f t="array" ref="N3">INDEX(MMULT(MMULT(X,MINVERSE(MMULT(TRANSPOSE(X),X))),TRANSPOSE(X)),M3,M3)</f>
        <v>8.3333333333333343E-2</v>
      </c>
      <c r="O3">
        <f>sogliahi</f>
        <v>0.17647058823529413</v>
      </c>
      <c r="Q3" t="s">
        <v>5</v>
      </c>
      <c r="R3" t="s">
        <v>4</v>
      </c>
      <c r="S3" t="s">
        <v>46</v>
      </c>
      <c r="T3" t="s">
        <v>6</v>
      </c>
    </row>
    <row r="4" spans="1:20" x14ac:dyDescent="0.3">
      <c r="A4" s="1">
        <v>38777</v>
      </c>
      <c r="B4">
        <v>3789</v>
      </c>
      <c r="C4" t="s">
        <v>1</v>
      </c>
      <c r="D4">
        <v>274.88076050000001</v>
      </c>
      <c r="E4">
        <v>1</v>
      </c>
      <c r="F4">
        <v>0</v>
      </c>
      <c r="G4">
        <v>0</v>
      </c>
      <c r="H4">
        <v>3</v>
      </c>
      <c r="I4">
        <v>0</v>
      </c>
      <c r="J4">
        <v>0</v>
      </c>
      <c r="K4">
        <f t="shared" si="0"/>
        <v>632.66666666666606</v>
      </c>
      <c r="L4">
        <f t="shared" si="1"/>
        <v>0.22733665500978378</v>
      </c>
      <c r="M4">
        <v>3</v>
      </c>
      <c r="N4">
        <f t="array" ref="N4">INDEX(MMULT(MMULT(X,MINVERSE(MMULT(TRANSPOSE(X),X))),TRANSPOSE(X)),M4,M4)</f>
        <v>8.3333333333333343E-2</v>
      </c>
      <c r="O4">
        <f>sogliahi</f>
        <v>0.17647058823529413</v>
      </c>
      <c r="Q4">
        <f t="array" ref="Q4:T8">LINEST(B2:B35,D2:F35,1,1)</f>
        <v>-2729.4872010820477</v>
      </c>
      <c r="R4">
        <v>-4881.3422792887004</v>
      </c>
      <c r="S4">
        <v>-3.2107809222975856</v>
      </c>
      <c r="T4">
        <v>9299.3761970463747</v>
      </c>
    </row>
    <row r="5" spans="1:20" x14ac:dyDescent="0.3">
      <c r="A5" s="1">
        <v>38808</v>
      </c>
      <c r="B5">
        <v>3613</v>
      </c>
      <c r="C5" t="s">
        <v>1</v>
      </c>
      <c r="D5">
        <v>650.37332000000004</v>
      </c>
      <c r="E5">
        <v>1</v>
      </c>
      <c r="F5">
        <v>0</v>
      </c>
      <c r="G5">
        <v>0</v>
      </c>
      <c r="H5">
        <v>4</v>
      </c>
      <c r="I5">
        <v>0</v>
      </c>
      <c r="J5">
        <v>0</v>
      </c>
      <c r="K5">
        <f t="shared" si="0"/>
        <v>456.66666666666606</v>
      </c>
      <c r="L5">
        <f t="shared" si="1"/>
        <v>0.16409442432213048</v>
      </c>
      <c r="M5">
        <v>4</v>
      </c>
      <c r="N5">
        <f t="array" ref="N5">INDEX(MMULT(MMULT(X,MINVERSE(MMULT(TRANSPOSE(X),X))),TRANSPOSE(X)),M5,M5)</f>
        <v>8.3333333333333343E-2</v>
      </c>
      <c r="O5">
        <f>sogliahi</f>
        <v>0.17647058823529413</v>
      </c>
      <c r="Q5">
        <v>1195.354529338216</v>
      </c>
      <c r="R5">
        <v>1181.9025104601947</v>
      </c>
      <c r="S5">
        <v>2.4997546862841515</v>
      </c>
      <c r="T5">
        <v>1255.1639308194337</v>
      </c>
    </row>
    <row r="6" spans="1:20" x14ac:dyDescent="0.3">
      <c r="A6" s="1">
        <v>38838</v>
      </c>
      <c r="B6">
        <v>3437</v>
      </c>
      <c r="C6" t="s">
        <v>1</v>
      </c>
      <c r="D6">
        <v>410.85294279999999</v>
      </c>
      <c r="E6">
        <v>1</v>
      </c>
      <c r="F6">
        <v>0</v>
      </c>
      <c r="G6">
        <v>0</v>
      </c>
      <c r="H6">
        <v>5</v>
      </c>
      <c r="I6">
        <v>0</v>
      </c>
      <c r="J6">
        <v>0</v>
      </c>
      <c r="K6">
        <f t="shared" si="0"/>
        <v>280.66666666666606</v>
      </c>
      <c r="L6">
        <f t="shared" si="1"/>
        <v>0.1008521936344772</v>
      </c>
      <c r="M6">
        <v>5</v>
      </c>
      <c r="N6">
        <f t="array" ref="N6">INDEX(MMULT(MMULT(X,MINVERSE(MMULT(TRANSPOSE(X),X))),TRANSPOSE(X)),M6,M6)</f>
        <v>8.3333333333333343E-2</v>
      </c>
      <c r="O6">
        <f>sogliahi</f>
        <v>0.17647058823529413</v>
      </c>
      <c r="Q6">
        <v>0.3947783239467143</v>
      </c>
      <c r="R6">
        <v>2754.2348746184116</v>
      </c>
      <c r="S6" t="e">
        <v>#N/A</v>
      </c>
      <c r="T6" t="e">
        <v>#N/A</v>
      </c>
    </row>
    <row r="7" spans="1:20" x14ac:dyDescent="0.3">
      <c r="A7" s="1">
        <v>38869</v>
      </c>
      <c r="B7">
        <v>3261</v>
      </c>
      <c r="C7" t="s">
        <v>1</v>
      </c>
      <c r="D7">
        <v>338.90369950000002</v>
      </c>
      <c r="E7">
        <v>1</v>
      </c>
      <c r="F7">
        <v>0</v>
      </c>
      <c r="G7">
        <v>0</v>
      </c>
      <c r="H7">
        <v>6</v>
      </c>
      <c r="I7">
        <v>0</v>
      </c>
      <c r="J7">
        <v>0</v>
      </c>
      <c r="K7">
        <f t="shared" si="0"/>
        <v>104.66666666666606</v>
      </c>
      <c r="L7">
        <f t="shared" si="1"/>
        <v>3.7609962946823901E-2</v>
      </c>
      <c r="M7">
        <v>6</v>
      </c>
      <c r="N7">
        <f t="array" ref="N7">INDEX(MMULT(MMULT(X,MINVERSE(MMULT(TRANSPOSE(X),X))),TRANSPOSE(X)),M7,M7)</f>
        <v>8.3333333333333343E-2</v>
      </c>
      <c r="O7">
        <f>sogliahi</f>
        <v>0.17647058823529413</v>
      </c>
      <c r="Q7">
        <v>6.5228715290090955</v>
      </c>
      <c r="R7">
        <v>30</v>
      </c>
      <c r="S7" t="e">
        <v>#N/A</v>
      </c>
      <c r="T7" t="e">
        <v>#N/A</v>
      </c>
    </row>
    <row r="8" spans="1:20" x14ac:dyDescent="0.3">
      <c r="A8" s="1">
        <v>38899</v>
      </c>
      <c r="B8">
        <v>3085</v>
      </c>
      <c r="C8" t="s">
        <v>1</v>
      </c>
      <c r="D8">
        <v>493.06642750000003</v>
      </c>
      <c r="E8">
        <v>1</v>
      </c>
      <c r="F8">
        <v>0</v>
      </c>
      <c r="G8">
        <v>0</v>
      </c>
      <c r="H8">
        <v>7</v>
      </c>
      <c r="I8">
        <v>0</v>
      </c>
      <c r="J8">
        <v>0</v>
      </c>
      <c r="K8">
        <f t="shared" si="0"/>
        <v>-71.33333333333394</v>
      </c>
      <c r="L8">
        <f t="shared" si="1"/>
        <v>-2.5632267740829395E-2</v>
      </c>
      <c r="M8">
        <v>7</v>
      </c>
      <c r="N8">
        <f t="array" ref="N8">INDEX(MMULT(MMULT(X,MINVERSE(MMULT(TRANSPOSE(X),X))),TRANSPOSE(X)),M8,M8)</f>
        <v>8.3333333333333343E-2</v>
      </c>
      <c r="O8">
        <f>sogliahi</f>
        <v>0.17647058823529413</v>
      </c>
      <c r="Q8">
        <v>148443787.22189465</v>
      </c>
      <c r="R8">
        <v>227574292.33692893</v>
      </c>
      <c r="S8" t="e">
        <v>#N/A</v>
      </c>
      <c r="T8" t="e">
        <v>#N/A</v>
      </c>
    </row>
    <row r="9" spans="1:20" x14ac:dyDescent="0.3">
      <c r="A9" s="1">
        <v>38930</v>
      </c>
      <c r="B9">
        <v>2909</v>
      </c>
      <c r="C9" t="s">
        <v>1</v>
      </c>
      <c r="D9">
        <v>327.30851050000001</v>
      </c>
      <c r="E9">
        <v>1</v>
      </c>
      <c r="F9">
        <v>0</v>
      </c>
      <c r="G9">
        <v>0</v>
      </c>
      <c r="H9">
        <v>8</v>
      </c>
      <c r="I9">
        <v>0</v>
      </c>
      <c r="J9">
        <v>0</v>
      </c>
      <c r="K9">
        <f t="shared" si="0"/>
        <v>-247.33333333333394</v>
      </c>
      <c r="L9">
        <f t="shared" si="1"/>
        <v>-8.887449842848269E-2</v>
      </c>
      <c r="M9">
        <v>8</v>
      </c>
      <c r="N9">
        <f t="array" ref="N9">INDEX(MMULT(MMULT(X,MINVERSE(MMULT(TRANSPOSE(X),X))),TRANSPOSE(X)),M9,M9)</f>
        <v>8.3333333333333343E-2</v>
      </c>
      <c r="O9">
        <f>sogliahi</f>
        <v>0.17647058823529413</v>
      </c>
    </row>
    <row r="10" spans="1:20" x14ac:dyDescent="0.3">
      <c r="A10" s="1">
        <v>38961</v>
      </c>
      <c r="B10">
        <v>2733</v>
      </c>
      <c r="C10" t="s">
        <v>1</v>
      </c>
      <c r="D10">
        <v>564.68246999999997</v>
      </c>
      <c r="E10">
        <v>1</v>
      </c>
      <c r="F10">
        <v>0</v>
      </c>
      <c r="G10">
        <v>0</v>
      </c>
      <c r="H10">
        <v>9</v>
      </c>
      <c r="I10">
        <v>0</v>
      </c>
      <c r="J10">
        <v>0</v>
      </c>
      <c r="K10">
        <f t="shared" si="0"/>
        <v>-423.33333333333394</v>
      </c>
      <c r="L10">
        <f t="shared" si="1"/>
        <v>-0.152116729116136</v>
      </c>
      <c r="M10">
        <v>9</v>
      </c>
      <c r="N10">
        <f t="array" ref="N10">INDEX(MMULT(MMULT(X,MINVERSE(MMULT(TRANSPOSE(X),X))),TRANSPOSE(X)),M10,M10)</f>
        <v>8.3333333333333343E-2</v>
      </c>
      <c r="O10">
        <f>sogliahi</f>
        <v>0.17647058823529413</v>
      </c>
      <c r="Q10" t="s">
        <v>47</v>
      </c>
    </row>
    <row r="11" spans="1:20" x14ac:dyDescent="0.3">
      <c r="A11" s="1">
        <v>38991</v>
      </c>
      <c r="B11">
        <v>2557</v>
      </c>
      <c r="C11" t="s">
        <v>1</v>
      </c>
      <c r="D11">
        <v>622.67417550000005</v>
      </c>
      <c r="E11">
        <v>1</v>
      </c>
      <c r="F11">
        <v>0</v>
      </c>
      <c r="G11">
        <v>0</v>
      </c>
      <c r="H11">
        <v>10</v>
      </c>
      <c r="I11">
        <v>0</v>
      </c>
      <c r="J11">
        <v>0</v>
      </c>
      <c r="K11">
        <f t="shared" si="0"/>
        <v>-599.33333333333394</v>
      </c>
      <c r="L11">
        <f t="shared" si="1"/>
        <v>-0.21535895980378927</v>
      </c>
      <c r="M11">
        <v>10</v>
      </c>
      <c r="N11">
        <f t="array" ref="N11">INDEX(MMULT(MMULT(X,MINVERSE(MMULT(TRANSPOSE(X),X))),TRANSPOSE(X)),M11,M11)</f>
        <v>8.3333333333333343E-2</v>
      </c>
      <c r="O11">
        <f>sogliahi</f>
        <v>0.17647058823529413</v>
      </c>
      <c r="S11">
        <f>S4/S5</f>
        <v>-1.284438405062204</v>
      </c>
    </row>
    <row r="12" spans="1:20" x14ac:dyDescent="0.3">
      <c r="A12" s="1">
        <v>39022</v>
      </c>
      <c r="B12">
        <v>2381</v>
      </c>
      <c r="C12" t="s">
        <v>1</v>
      </c>
      <c r="D12">
        <v>260.42449499999998</v>
      </c>
      <c r="E12">
        <v>1</v>
      </c>
      <c r="F12">
        <v>0</v>
      </c>
      <c r="G12">
        <v>0</v>
      </c>
      <c r="H12">
        <v>11</v>
      </c>
      <c r="I12">
        <v>0</v>
      </c>
      <c r="J12">
        <v>0</v>
      </c>
      <c r="K12">
        <f t="shared" si="0"/>
        <v>-775.33333333333394</v>
      </c>
      <c r="L12">
        <f t="shared" si="1"/>
        <v>-0.27860119049144255</v>
      </c>
      <c r="M12">
        <v>11</v>
      </c>
      <c r="N12">
        <f t="array" ref="N12">INDEX(MMULT(MMULT(X,MINVERSE(MMULT(TRANSPOSE(X),X))),TRANSPOSE(X)),M12,M12)</f>
        <v>8.3333333333333343E-2</v>
      </c>
      <c r="O12">
        <f>sogliahi</f>
        <v>0.17647058823529413</v>
      </c>
    </row>
    <row r="13" spans="1:20" x14ac:dyDescent="0.3">
      <c r="A13" s="1">
        <v>39052</v>
      </c>
      <c r="B13">
        <v>2205</v>
      </c>
      <c r="C13" t="s">
        <v>1</v>
      </c>
      <c r="D13">
        <v>438.84001499999999</v>
      </c>
      <c r="E13">
        <v>1</v>
      </c>
      <c r="F13">
        <v>0</v>
      </c>
      <c r="G13">
        <v>0</v>
      </c>
      <c r="H13">
        <v>12</v>
      </c>
      <c r="I13">
        <v>0</v>
      </c>
      <c r="J13">
        <v>0</v>
      </c>
      <c r="K13">
        <f t="shared" si="0"/>
        <v>-951.33333333333394</v>
      </c>
      <c r="L13">
        <f t="shared" si="1"/>
        <v>-0.34184342117909589</v>
      </c>
      <c r="M13">
        <v>12</v>
      </c>
      <c r="N13">
        <f t="array" ref="N13">INDEX(MMULT(MMULT(X,MINVERSE(MMULT(TRANSPOSE(X),X))),TRANSPOSE(X)),M13,M13)</f>
        <v>8.3333333333333343E-2</v>
      </c>
      <c r="O13">
        <f>sogliahi</f>
        <v>0.17647058823529413</v>
      </c>
      <c r="Q13" t="s">
        <v>7</v>
      </c>
    </row>
    <row r="14" spans="1:20" x14ac:dyDescent="0.3">
      <c r="A14" s="1">
        <v>39083</v>
      </c>
      <c r="B14">
        <v>3816</v>
      </c>
      <c r="C14" t="s">
        <v>2</v>
      </c>
      <c r="D14">
        <v>458.37253999999996</v>
      </c>
      <c r="E14">
        <v>0</v>
      </c>
      <c r="F14">
        <v>1</v>
      </c>
      <c r="G14">
        <v>0</v>
      </c>
      <c r="H14">
        <v>0</v>
      </c>
      <c r="I14">
        <v>1</v>
      </c>
      <c r="J14">
        <v>0</v>
      </c>
      <c r="K14">
        <f t="shared" si="0"/>
        <v>-1342.166666666667</v>
      </c>
      <c r="L14">
        <f t="shared" si="1"/>
        <v>-0.48228189746938643</v>
      </c>
      <c r="M14">
        <v>13</v>
      </c>
      <c r="N14">
        <f t="array" ref="N14">INDEX(MMULT(MMULT(X,MINVERSE(MMULT(TRANSPOSE(X),X))),TRANSPOSE(X)),M14,M14)</f>
        <v>8.3333333333333356E-2</v>
      </c>
      <c r="O14">
        <f>sogliahi</f>
        <v>0.17647058823529413</v>
      </c>
      <c r="Q14" t="s">
        <v>5</v>
      </c>
      <c r="R14" t="s">
        <v>4</v>
      </c>
      <c r="S14" t="s">
        <v>6</v>
      </c>
    </row>
    <row r="15" spans="1:20" x14ac:dyDescent="0.3">
      <c r="A15" s="1">
        <v>39114</v>
      </c>
      <c r="B15">
        <v>19346</v>
      </c>
      <c r="C15" t="s">
        <v>2</v>
      </c>
      <c r="D15">
        <v>295.8997865</v>
      </c>
      <c r="E15">
        <v>0</v>
      </c>
      <c r="F15">
        <v>1</v>
      </c>
      <c r="G15">
        <v>1</v>
      </c>
      <c r="H15">
        <v>0</v>
      </c>
      <c r="I15">
        <v>2</v>
      </c>
      <c r="J15">
        <v>0</v>
      </c>
      <c r="K15">
        <f t="shared" si="0"/>
        <v>14187.833333333332</v>
      </c>
      <c r="L15">
        <f t="shared" si="1"/>
        <v>5.0981262990036571</v>
      </c>
      <c r="M15">
        <v>14</v>
      </c>
      <c r="N15">
        <f t="array" ref="N15">INDEX(MMULT(MMULT(X,MINVERSE(MMULT(TRANSPOSE(X),X))),TRANSPOSE(X)),M15,M15)</f>
        <v>8.3333333333333356E-2</v>
      </c>
      <c r="O15">
        <f>sogliahi</f>
        <v>0.17647058823529413</v>
      </c>
      <c r="Q15">
        <f t="array" ref="Q15:S19">LINEST(B2:B35,E2:F35,1,1)</f>
        <v>-2980.3333333333348</v>
      </c>
      <c r="R15">
        <v>-4982.1666666666679</v>
      </c>
      <c r="S15">
        <v>8138.5000000000018</v>
      </c>
    </row>
    <row r="16" spans="1:20" x14ac:dyDescent="0.3">
      <c r="A16" s="1">
        <v>39142</v>
      </c>
      <c r="B16">
        <v>3636</v>
      </c>
      <c r="C16" t="s">
        <v>2</v>
      </c>
      <c r="D16">
        <v>197.23733045</v>
      </c>
      <c r="E16">
        <v>0</v>
      </c>
      <c r="F16">
        <v>1</v>
      </c>
      <c r="G16">
        <v>0</v>
      </c>
      <c r="H16">
        <v>0</v>
      </c>
      <c r="I16">
        <v>3</v>
      </c>
      <c r="J16">
        <v>0</v>
      </c>
      <c r="K16">
        <f t="shared" si="0"/>
        <v>-1522.166666666667</v>
      </c>
      <c r="L16">
        <f t="shared" si="1"/>
        <v>-0.54696145158175913</v>
      </c>
      <c r="M16">
        <v>15</v>
      </c>
      <c r="N16">
        <f t="array" ref="N16">INDEX(MMULT(MMULT(X,MINVERSE(MMULT(TRANSPOSE(X),X))),TRANSPOSE(X)),M16,M16)</f>
        <v>8.3333333333333356E-2</v>
      </c>
      <c r="O16">
        <f>sogliahi</f>
        <v>0.17647058823529413</v>
      </c>
      <c r="Q16">
        <v>1191.5882310828679</v>
      </c>
      <c r="R16">
        <v>1191.5882310828674</v>
      </c>
      <c r="S16">
        <v>880.04623198449485</v>
      </c>
    </row>
    <row r="17" spans="1:26" x14ac:dyDescent="0.3">
      <c r="A17" s="1">
        <v>39173</v>
      </c>
      <c r="B17">
        <v>3456</v>
      </c>
      <c r="C17" t="s">
        <v>2</v>
      </c>
      <c r="D17">
        <v>73.967095</v>
      </c>
      <c r="E17">
        <v>0</v>
      </c>
      <c r="F17">
        <v>1</v>
      </c>
      <c r="G17">
        <v>0</v>
      </c>
      <c r="H17">
        <v>0</v>
      </c>
      <c r="I17">
        <v>4</v>
      </c>
      <c r="J17">
        <v>0</v>
      </c>
      <c r="K17">
        <f t="shared" si="0"/>
        <v>-1702.166666666667</v>
      </c>
      <c r="L17">
        <f t="shared" si="1"/>
        <v>-0.61164100569413182</v>
      </c>
      <c r="M17">
        <v>16</v>
      </c>
      <c r="N17">
        <f t="array" ref="N17">INDEX(MMULT(MMULT(X,MINVERSE(MMULT(TRANSPOSE(X),X))),TRANSPOSE(X)),M17,M17)</f>
        <v>8.3333333333333356E-2</v>
      </c>
      <c r="O17">
        <f>sogliahi</f>
        <v>0.17647058823529413</v>
      </c>
      <c r="Q17">
        <v>0.36149552937713414</v>
      </c>
      <c r="R17">
        <v>2782.9505393199274</v>
      </c>
      <c r="S17" t="e">
        <v>#N/A</v>
      </c>
    </row>
    <row r="18" spans="1:26" x14ac:dyDescent="0.3">
      <c r="A18" s="1">
        <v>39203</v>
      </c>
      <c r="B18">
        <v>3567</v>
      </c>
      <c r="C18" t="s">
        <v>2</v>
      </c>
      <c r="D18">
        <v>352.01742100000001</v>
      </c>
      <c r="E18">
        <v>0</v>
      </c>
      <c r="F18">
        <v>1</v>
      </c>
      <c r="G18">
        <v>0</v>
      </c>
      <c r="H18">
        <v>0</v>
      </c>
      <c r="I18">
        <v>5</v>
      </c>
      <c r="J18">
        <v>0</v>
      </c>
      <c r="K18">
        <f t="shared" si="0"/>
        <v>-1591.166666666667</v>
      </c>
      <c r="L18">
        <f t="shared" si="1"/>
        <v>-0.57175528065816872</v>
      </c>
      <c r="M18">
        <v>17</v>
      </c>
      <c r="N18">
        <f t="array" ref="N18">INDEX(MMULT(MMULT(X,MINVERSE(MMULT(TRANSPOSE(X),X))),TRANSPOSE(X)),M18,M18)</f>
        <v>8.3333333333333356E-2</v>
      </c>
      <c r="O18">
        <f>sogliahi</f>
        <v>0.17647058823529413</v>
      </c>
      <c r="Q18">
        <v>8.775476074395586</v>
      </c>
      <c r="R18">
        <v>31</v>
      </c>
      <c r="S18" t="e">
        <v>#N/A</v>
      </c>
    </row>
    <row r="19" spans="1:26" x14ac:dyDescent="0.3">
      <c r="A19" s="1">
        <v>39234</v>
      </c>
      <c r="B19">
        <v>3678</v>
      </c>
      <c r="C19" t="s">
        <v>2</v>
      </c>
      <c r="D19">
        <v>427.27491850000001</v>
      </c>
      <c r="E19">
        <v>0</v>
      </c>
      <c r="F19">
        <v>1</v>
      </c>
      <c r="G19">
        <v>0</v>
      </c>
      <c r="H19">
        <v>0</v>
      </c>
      <c r="I19">
        <v>6</v>
      </c>
      <c r="J19">
        <v>0</v>
      </c>
      <c r="K19">
        <f t="shared" si="0"/>
        <v>-1480.166666666667</v>
      </c>
      <c r="L19">
        <f t="shared" si="1"/>
        <v>-0.5318695556222055</v>
      </c>
      <c r="M19">
        <v>18</v>
      </c>
      <c r="N19">
        <f t="array" ref="N19">INDEX(MMULT(MMULT(X,MINVERSE(MMULT(TRANSPOSE(X),X))),TRANSPOSE(X)),M19,M19)</f>
        <v>8.3333333333333356E-2</v>
      </c>
      <c r="O19">
        <f>sogliahi</f>
        <v>0.17647058823529413</v>
      </c>
      <c r="Q19">
        <v>135928854.72549027</v>
      </c>
      <c r="R19">
        <v>240089224.83333331</v>
      </c>
      <c r="S19" t="e">
        <v>#N/A</v>
      </c>
    </row>
    <row r="20" spans="1:26" x14ac:dyDescent="0.3">
      <c r="A20" s="1">
        <v>39264</v>
      </c>
      <c r="B20">
        <v>3789</v>
      </c>
      <c r="C20" t="s">
        <v>2</v>
      </c>
      <c r="D20">
        <v>562.47827500000005</v>
      </c>
      <c r="E20">
        <v>0</v>
      </c>
      <c r="F20">
        <v>1</v>
      </c>
      <c r="G20">
        <v>0</v>
      </c>
      <c r="H20">
        <v>0</v>
      </c>
      <c r="I20">
        <v>7</v>
      </c>
      <c r="J20">
        <v>0</v>
      </c>
      <c r="K20">
        <f t="shared" si="0"/>
        <v>-1369.166666666667</v>
      </c>
      <c r="L20">
        <f t="shared" si="1"/>
        <v>-0.49198383058624234</v>
      </c>
      <c r="M20">
        <v>19</v>
      </c>
      <c r="N20">
        <f t="array" ref="N20">INDEX(MMULT(MMULT(X,MINVERSE(MMULT(TRANSPOSE(X),X))),TRANSPOSE(X)),M20,M20)</f>
        <v>8.3333333333333356E-2</v>
      </c>
      <c r="O20">
        <f>sogliahi</f>
        <v>0.17647058823529413</v>
      </c>
    </row>
    <row r="21" spans="1:26" x14ac:dyDescent="0.3">
      <c r="A21" s="1">
        <v>39295</v>
      </c>
      <c r="B21">
        <v>3900</v>
      </c>
      <c r="C21" t="s">
        <v>2</v>
      </c>
      <c r="D21">
        <v>301.17366400000003</v>
      </c>
      <c r="E21">
        <v>0</v>
      </c>
      <c r="F21">
        <v>1</v>
      </c>
      <c r="G21">
        <v>0</v>
      </c>
      <c r="H21">
        <v>0</v>
      </c>
      <c r="I21">
        <v>8</v>
      </c>
      <c r="J21">
        <v>0</v>
      </c>
      <c r="K21">
        <f t="shared" si="0"/>
        <v>-1258.166666666667</v>
      </c>
      <c r="L21">
        <f t="shared" si="1"/>
        <v>-0.45209810555027918</v>
      </c>
      <c r="M21">
        <v>20</v>
      </c>
      <c r="N21">
        <f t="array" ref="N21">INDEX(MMULT(MMULT(X,MINVERSE(MMULT(TRANSPOSE(X),X))),TRANSPOSE(X)),M21,M21)</f>
        <v>8.3333333333333356E-2</v>
      </c>
      <c r="O21">
        <f>sogliahi</f>
        <v>0.17647058823529413</v>
      </c>
      <c r="Q21" t="s">
        <v>31</v>
      </c>
      <c r="Z21" t="s">
        <v>53</v>
      </c>
    </row>
    <row r="22" spans="1:26" x14ac:dyDescent="0.3">
      <c r="A22" s="1">
        <v>39326</v>
      </c>
      <c r="B22">
        <v>4011</v>
      </c>
      <c r="C22" t="s">
        <v>2</v>
      </c>
      <c r="D22">
        <v>634.53775499999995</v>
      </c>
      <c r="E22">
        <v>0</v>
      </c>
      <c r="F22">
        <v>1</v>
      </c>
      <c r="G22">
        <v>0</v>
      </c>
      <c r="H22">
        <v>0</v>
      </c>
      <c r="I22">
        <v>9</v>
      </c>
      <c r="J22">
        <v>0</v>
      </c>
      <c r="K22">
        <f t="shared" si="0"/>
        <v>-1147.166666666667</v>
      </c>
      <c r="L22">
        <f t="shared" si="1"/>
        <v>-0.41221238051431602</v>
      </c>
      <c r="M22">
        <v>21</v>
      </c>
      <c r="N22">
        <f t="array" ref="N22">INDEX(MMULT(MMULT(X,MINVERSE(MMULT(TRANSPOSE(X),X))),TRANSPOSE(X)),M22,M22)</f>
        <v>8.3333333333333356E-2</v>
      </c>
      <c r="O22">
        <f>sogliahi</f>
        <v>0.17647058823529413</v>
      </c>
      <c r="Q22">
        <f>FDIST(Q18,2,R18)</f>
        <v>9.5508298352076711E-4</v>
      </c>
      <c r="Z22" t="s">
        <v>56</v>
      </c>
    </row>
    <row r="23" spans="1:26" x14ac:dyDescent="0.3">
      <c r="A23" s="1">
        <v>39356</v>
      </c>
      <c r="B23">
        <v>4122</v>
      </c>
      <c r="C23" t="s">
        <v>2</v>
      </c>
      <c r="D23">
        <v>721.53354749999994</v>
      </c>
      <c r="E23">
        <v>0</v>
      </c>
      <c r="F23">
        <v>1</v>
      </c>
      <c r="G23">
        <v>0</v>
      </c>
      <c r="H23">
        <v>0</v>
      </c>
      <c r="I23">
        <v>10</v>
      </c>
      <c r="J23">
        <v>0</v>
      </c>
      <c r="K23">
        <f t="shared" si="0"/>
        <v>-1036.166666666667</v>
      </c>
      <c r="L23">
        <f t="shared" si="1"/>
        <v>-0.37232665547835286</v>
      </c>
      <c r="M23">
        <v>22</v>
      </c>
      <c r="N23">
        <f t="array" ref="N23">INDEX(MMULT(MMULT(X,MINVERSE(MMULT(TRANSPOSE(X),X))),TRANSPOSE(X)),M23,M23)</f>
        <v>8.3333333333333356E-2</v>
      </c>
      <c r="O23">
        <f>sogliahi</f>
        <v>0.17647058823529413</v>
      </c>
      <c r="Q23" t="s">
        <v>32</v>
      </c>
      <c r="Z23" t="s">
        <v>57</v>
      </c>
    </row>
    <row r="24" spans="1:26" x14ac:dyDescent="0.3">
      <c r="A24" s="1">
        <v>39387</v>
      </c>
      <c r="B24">
        <v>4233</v>
      </c>
      <c r="C24" t="s">
        <v>2</v>
      </c>
      <c r="D24">
        <v>515.95137</v>
      </c>
      <c r="E24">
        <v>0</v>
      </c>
      <c r="F24">
        <v>1</v>
      </c>
      <c r="G24">
        <v>0</v>
      </c>
      <c r="H24">
        <v>0</v>
      </c>
      <c r="I24">
        <v>11</v>
      </c>
      <c r="J24">
        <v>0</v>
      </c>
      <c r="K24">
        <f t="shared" si="0"/>
        <v>-925.16666666666697</v>
      </c>
      <c r="L24">
        <f t="shared" si="1"/>
        <v>-0.3324409304423897</v>
      </c>
      <c r="M24">
        <v>23</v>
      </c>
      <c r="N24">
        <f t="array" ref="N24">INDEX(MMULT(MMULT(X,MINVERSE(MMULT(TRANSPOSE(X),X))),TRANSPOSE(X)),M24,M24)</f>
        <v>8.3333333333333356E-2</v>
      </c>
      <c r="O24">
        <f>sogliahi</f>
        <v>0.17647058823529413</v>
      </c>
      <c r="Z24" t="s">
        <v>58</v>
      </c>
    </row>
    <row r="25" spans="1:26" x14ac:dyDescent="0.3">
      <c r="A25" s="1">
        <v>39417</v>
      </c>
      <c r="B25">
        <v>4344</v>
      </c>
      <c r="C25" t="s">
        <v>2</v>
      </c>
      <c r="D25">
        <v>735.73936950000007</v>
      </c>
      <c r="E25">
        <v>0</v>
      </c>
      <c r="F25">
        <v>1</v>
      </c>
      <c r="G25">
        <v>0</v>
      </c>
      <c r="H25">
        <v>0</v>
      </c>
      <c r="I25">
        <v>12</v>
      </c>
      <c r="J25">
        <v>0</v>
      </c>
      <c r="K25">
        <f t="shared" si="0"/>
        <v>-814.16666666666697</v>
      </c>
      <c r="L25">
        <f t="shared" si="1"/>
        <v>-0.29255520540642654</v>
      </c>
      <c r="M25">
        <v>24</v>
      </c>
      <c r="N25">
        <f t="array" ref="N25">INDEX(MMULT(MMULT(X,MINVERSE(MMULT(TRANSPOSE(X),X))),TRANSPOSE(X)),M25,M25)</f>
        <v>8.3333333333333356E-2</v>
      </c>
      <c r="O25">
        <f>sogliahi</f>
        <v>0.17647058823529413</v>
      </c>
    </row>
    <row r="26" spans="1:26" x14ac:dyDescent="0.3">
      <c r="A26" s="1">
        <v>39448</v>
      </c>
      <c r="B26">
        <v>10096</v>
      </c>
      <c r="C26" t="s">
        <v>3</v>
      </c>
      <c r="D26">
        <v>43.344000000000001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f t="shared" si="0"/>
        <v>1957.4999999999982</v>
      </c>
      <c r="L26">
        <f t="shared" si="1"/>
        <v>0.70339015097205237</v>
      </c>
      <c r="M26">
        <v>25</v>
      </c>
      <c r="N26">
        <f t="array" ref="N26">INDEX(MMULT(MMULT(X,MINVERSE(MMULT(TRANSPOSE(X),X))),TRANSPOSE(X)),M26,M26)</f>
        <v>9.9999999999999992E-2</v>
      </c>
      <c r="O26">
        <f>sogliahi</f>
        <v>0.17647058823529413</v>
      </c>
    </row>
    <row r="27" spans="1:26" x14ac:dyDescent="0.3">
      <c r="A27" s="1">
        <v>39479</v>
      </c>
      <c r="B27">
        <v>9661</v>
      </c>
      <c r="C27" t="s">
        <v>3</v>
      </c>
      <c r="D27">
        <v>385.14765499999999</v>
      </c>
      <c r="E27">
        <v>0</v>
      </c>
      <c r="F27">
        <v>0</v>
      </c>
      <c r="G27">
        <v>0</v>
      </c>
      <c r="H27">
        <v>0</v>
      </c>
      <c r="I27">
        <v>0</v>
      </c>
      <c r="J27">
        <v>2</v>
      </c>
      <c r="K27">
        <f t="shared" si="0"/>
        <v>1522.4999999999982</v>
      </c>
      <c r="L27">
        <f t="shared" si="1"/>
        <v>0.54708122853381835</v>
      </c>
      <c r="M27">
        <v>26</v>
      </c>
      <c r="N27">
        <f t="array" ref="N27">INDEX(MMULT(MMULT(X,MINVERSE(MMULT(TRANSPOSE(X),X))),TRANSPOSE(X)),M27,M27)</f>
        <v>9.9999999999999992E-2</v>
      </c>
      <c r="O27">
        <f>sogliahi</f>
        <v>0.17647058823529413</v>
      </c>
    </row>
    <row r="28" spans="1:26" x14ac:dyDescent="0.3">
      <c r="A28" s="1">
        <v>39508</v>
      </c>
      <c r="B28">
        <v>9226</v>
      </c>
      <c r="C28" t="s">
        <v>3</v>
      </c>
      <c r="D28">
        <v>240.2402525</v>
      </c>
      <c r="E28">
        <v>0</v>
      </c>
      <c r="F28">
        <v>0</v>
      </c>
      <c r="G28">
        <v>0</v>
      </c>
      <c r="H28">
        <v>0</v>
      </c>
      <c r="I28">
        <v>0</v>
      </c>
      <c r="J28">
        <v>3</v>
      </c>
      <c r="K28">
        <f t="shared" si="0"/>
        <v>1087.4999999999982</v>
      </c>
      <c r="L28">
        <f t="shared" si="1"/>
        <v>0.39077230609558433</v>
      </c>
      <c r="M28">
        <v>27</v>
      </c>
      <c r="N28">
        <f t="array" ref="N28">INDEX(MMULT(MMULT(X,MINVERSE(MMULT(TRANSPOSE(X),X))),TRANSPOSE(X)),M28,M28)</f>
        <v>9.9999999999999992E-2</v>
      </c>
      <c r="O28">
        <f>sogliahi</f>
        <v>0.17647058823529413</v>
      </c>
    </row>
    <row r="29" spans="1:26" x14ac:dyDescent="0.3">
      <c r="A29" s="1">
        <v>39539</v>
      </c>
      <c r="B29">
        <v>8791</v>
      </c>
      <c r="C29" t="s">
        <v>3</v>
      </c>
      <c r="D29">
        <v>40.250540000000001</v>
      </c>
      <c r="E29">
        <v>0</v>
      </c>
      <c r="F29">
        <v>0</v>
      </c>
      <c r="G29">
        <v>0</v>
      </c>
      <c r="H29">
        <v>0</v>
      </c>
      <c r="I29">
        <v>0</v>
      </c>
      <c r="J29">
        <v>4</v>
      </c>
      <c r="K29">
        <f t="shared" si="0"/>
        <v>652.49999999999818</v>
      </c>
      <c r="L29">
        <f t="shared" si="1"/>
        <v>0.23446338365735034</v>
      </c>
      <c r="M29">
        <v>28</v>
      </c>
      <c r="N29">
        <f t="array" ref="N29">INDEX(MMULT(MMULT(X,MINVERSE(MMULT(TRANSPOSE(X),X))),TRANSPOSE(X)),M29,M29)</f>
        <v>9.9999999999999992E-2</v>
      </c>
      <c r="O29">
        <f>sogliahi</f>
        <v>0.17647058823529413</v>
      </c>
    </row>
    <row r="30" spans="1:26" x14ac:dyDescent="0.3">
      <c r="A30" s="1">
        <v>39569</v>
      </c>
      <c r="B30">
        <v>8356</v>
      </c>
      <c r="C30" t="s">
        <v>3</v>
      </c>
      <c r="D30">
        <v>569.61089500000003</v>
      </c>
      <c r="E30">
        <v>0</v>
      </c>
      <c r="F30">
        <v>0</v>
      </c>
      <c r="G30">
        <v>0</v>
      </c>
      <c r="H30">
        <v>0</v>
      </c>
      <c r="I30">
        <v>0</v>
      </c>
      <c r="J30">
        <v>5</v>
      </c>
      <c r="K30">
        <f t="shared" si="0"/>
        <v>217.49999999999818</v>
      </c>
      <c r="L30">
        <f t="shared" si="1"/>
        <v>7.8154461219116345E-2</v>
      </c>
      <c r="M30">
        <v>29</v>
      </c>
      <c r="N30">
        <f t="array" ref="N30">INDEX(MMULT(MMULT(X,MINVERSE(MMULT(TRANSPOSE(X),X))),TRANSPOSE(X)),M30,M30)</f>
        <v>9.9999999999999992E-2</v>
      </c>
      <c r="O30">
        <f>sogliahi</f>
        <v>0.17647058823529413</v>
      </c>
    </row>
    <row r="31" spans="1:26" x14ac:dyDescent="0.3">
      <c r="A31" s="1">
        <v>39600</v>
      </c>
      <c r="B31">
        <v>7921</v>
      </c>
      <c r="C31" t="s">
        <v>3</v>
      </c>
      <c r="D31">
        <v>431.803315</v>
      </c>
      <c r="E31">
        <v>0</v>
      </c>
      <c r="F31">
        <v>0</v>
      </c>
      <c r="G31">
        <v>0</v>
      </c>
      <c r="H31">
        <v>0</v>
      </c>
      <c r="I31">
        <v>0</v>
      </c>
      <c r="J31">
        <v>6</v>
      </c>
      <c r="K31">
        <f t="shared" si="0"/>
        <v>-217.50000000000182</v>
      </c>
      <c r="L31">
        <f t="shared" si="1"/>
        <v>-7.8154461219117649E-2</v>
      </c>
      <c r="M31">
        <v>30</v>
      </c>
      <c r="N31">
        <f t="array" ref="N31">INDEX(MMULT(MMULT(X,MINVERSE(MMULT(TRANSPOSE(X),X))),TRANSPOSE(X)),M31,M31)</f>
        <v>9.9999999999999992E-2</v>
      </c>
      <c r="O31">
        <f>sogliahi</f>
        <v>0.17647058823529413</v>
      </c>
    </row>
    <row r="32" spans="1:26" x14ac:dyDescent="0.3">
      <c r="A32" s="1">
        <v>39630</v>
      </c>
      <c r="B32">
        <v>7486</v>
      </c>
      <c r="C32" t="s">
        <v>3</v>
      </c>
      <c r="D32">
        <v>439.55456800000002</v>
      </c>
      <c r="E32">
        <v>0</v>
      </c>
      <c r="F32">
        <v>0</v>
      </c>
      <c r="G32">
        <v>0</v>
      </c>
      <c r="H32">
        <v>0</v>
      </c>
      <c r="I32">
        <v>0</v>
      </c>
      <c r="J32">
        <v>7</v>
      </c>
      <c r="K32">
        <f t="shared" si="0"/>
        <v>-652.50000000000182</v>
      </c>
      <c r="L32">
        <f t="shared" si="1"/>
        <v>-0.23446338365735164</v>
      </c>
      <c r="M32">
        <v>31</v>
      </c>
      <c r="N32">
        <f t="array" ref="N32">INDEX(MMULT(MMULT(X,MINVERSE(MMULT(TRANSPOSE(X),X))),TRANSPOSE(X)),M32,M32)</f>
        <v>9.9999999999999992E-2</v>
      </c>
      <c r="O32">
        <f>sogliahi</f>
        <v>0.17647058823529413</v>
      </c>
    </row>
    <row r="33" spans="1:17" x14ac:dyDescent="0.3">
      <c r="A33" s="1">
        <v>39661</v>
      </c>
      <c r="B33">
        <v>7051</v>
      </c>
      <c r="C33" t="s">
        <v>3</v>
      </c>
      <c r="D33">
        <v>209.876125</v>
      </c>
      <c r="E33">
        <v>0</v>
      </c>
      <c r="F33">
        <v>0</v>
      </c>
      <c r="G33">
        <v>0</v>
      </c>
      <c r="H33">
        <v>0</v>
      </c>
      <c r="I33">
        <v>0</v>
      </c>
      <c r="J33">
        <v>8</v>
      </c>
      <c r="K33">
        <f t="shared" si="0"/>
        <v>-1087.5000000000018</v>
      </c>
      <c r="L33">
        <f t="shared" si="1"/>
        <v>-0.39077230609558566</v>
      </c>
      <c r="M33">
        <v>32</v>
      </c>
      <c r="N33">
        <f t="array" ref="N33">INDEX(MMULT(MMULT(X,MINVERSE(MMULT(TRANSPOSE(X),X))),TRANSPOSE(X)),M33,M33)</f>
        <v>9.9999999999999992E-2</v>
      </c>
      <c r="O33">
        <f>sogliahi</f>
        <v>0.17647058823529413</v>
      </c>
    </row>
    <row r="34" spans="1:17" x14ac:dyDescent="0.3">
      <c r="A34" s="1">
        <v>39692</v>
      </c>
      <c r="B34">
        <v>6616</v>
      </c>
      <c r="C34" t="s">
        <v>3</v>
      </c>
      <c r="D34">
        <v>654.94021499999997</v>
      </c>
      <c r="E34">
        <v>0</v>
      </c>
      <c r="F34">
        <v>0</v>
      </c>
      <c r="G34">
        <v>0</v>
      </c>
      <c r="H34">
        <v>0</v>
      </c>
      <c r="I34">
        <v>0</v>
      </c>
      <c r="J34">
        <v>9</v>
      </c>
      <c r="K34">
        <f t="shared" si="0"/>
        <v>-1522.5000000000018</v>
      </c>
      <c r="L34">
        <f t="shared" si="1"/>
        <v>-0.54708122853381969</v>
      </c>
      <c r="M34">
        <v>33</v>
      </c>
      <c r="N34">
        <f t="array" ref="N34">INDEX(MMULT(MMULT(X,MINVERSE(MMULT(TRANSPOSE(X),X))),TRANSPOSE(X)),M34,M34)</f>
        <v>9.9999999999999992E-2</v>
      </c>
      <c r="O34">
        <f>sogliahi</f>
        <v>0.17647058823529413</v>
      </c>
    </row>
    <row r="35" spans="1:17" x14ac:dyDescent="0.3">
      <c r="A35" s="1">
        <v>39722</v>
      </c>
      <c r="B35">
        <v>6181</v>
      </c>
      <c r="C35" t="s">
        <v>3</v>
      </c>
      <c r="D35">
        <v>600.78959999999995</v>
      </c>
      <c r="E35">
        <v>0</v>
      </c>
      <c r="F35">
        <v>0</v>
      </c>
      <c r="G35">
        <v>0</v>
      </c>
      <c r="H35">
        <v>0</v>
      </c>
      <c r="I35">
        <v>0</v>
      </c>
      <c r="J35">
        <v>10</v>
      </c>
      <c r="K35">
        <f t="shared" si="0"/>
        <v>-1957.5000000000018</v>
      </c>
      <c r="L35">
        <f t="shared" si="1"/>
        <v>-0.7033901509720536</v>
      </c>
      <c r="M35">
        <v>34</v>
      </c>
      <c r="N35">
        <f t="array" ref="N35">INDEX(MMULT(MMULT(X,MINVERSE(MMULT(TRANSPOSE(X),X))),TRANSPOSE(X)),M35,M35)</f>
        <v>9.9999999999999992E-2</v>
      </c>
      <c r="O35">
        <f>sogliahi</f>
        <v>0.17647058823529413</v>
      </c>
    </row>
    <row r="36" spans="1:17" x14ac:dyDescent="0.3">
      <c r="K36">
        <f>SQRT(SUMSQ(K2:K35)/R18)</f>
        <v>2782.950539319927</v>
      </c>
      <c r="M36">
        <v>35</v>
      </c>
      <c r="O36">
        <f>sogliahi</f>
        <v>0.17647058823529413</v>
      </c>
    </row>
    <row r="38" spans="1:17" x14ac:dyDescent="0.3">
      <c r="A38" s="1"/>
      <c r="N38">
        <f>AVERAGE(N2:N35)*2</f>
        <v>0.17647058823529413</v>
      </c>
    </row>
    <row r="40" spans="1:17" x14ac:dyDescent="0.3">
      <c r="N40">
        <f>AVERAGE(N2:N35)</f>
        <v>8.8235294117647065E-2</v>
      </c>
      <c r="Q40" t="s">
        <v>34</v>
      </c>
    </row>
    <row r="41" spans="1:17" x14ac:dyDescent="0.3">
      <c r="N41">
        <v>8.8235294117647065E-2</v>
      </c>
      <c r="Q41" t="s">
        <v>41</v>
      </c>
    </row>
    <row r="42" spans="1:17" x14ac:dyDescent="0.3">
      <c r="Q42" t="s">
        <v>42</v>
      </c>
    </row>
    <row r="48" spans="1:17" x14ac:dyDescent="0.3">
      <c r="C48" t="s">
        <v>50</v>
      </c>
      <c r="Q48" t="s">
        <v>37</v>
      </c>
    </row>
    <row r="49" spans="3:23" x14ac:dyDescent="0.3">
      <c r="Q49">
        <f t="array" ref="Q49:W53">LINEST(B2:B35,E2:J35,1,1)</f>
        <v>-435.00000000000006</v>
      </c>
      <c r="R49">
        <v>67.72330827067681</v>
      </c>
      <c r="S49">
        <v>-168.30769230769246</v>
      </c>
      <c r="T49">
        <v>15810.096240601501</v>
      </c>
      <c r="U49">
        <v>-7130.5428571428583</v>
      </c>
      <c r="V49">
        <v>-6280.666666666667</v>
      </c>
      <c r="W49">
        <v>10531.000000000002</v>
      </c>
    </row>
    <row r="50" spans="3:23" x14ac:dyDescent="0.3">
      <c r="C50">
        <f t="array" ref="C50:F54">LINEST(B2:B35,E2:G35,1,1)</f>
        <v>15477.636363636377</v>
      </c>
      <c r="D50">
        <v>-4270.1363636363685</v>
      </c>
      <c r="E50">
        <v>-4982.1666666666679</v>
      </c>
      <c r="F50">
        <v>8138.5000000000009</v>
      </c>
      <c r="Q50">
        <v>11.184898406331824</v>
      </c>
      <c r="R50">
        <v>9.2390972839100751</v>
      </c>
      <c r="S50">
        <v>8.495540199692714</v>
      </c>
      <c r="T50">
        <v>115.39628809005296</v>
      </c>
      <c r="U50">
        <v>99.143527847243703</v>
      </c>
      <c r="V50">
        <v>93.412318122972991</v>
      </c>
      <c r="W50">
        <v>69.400469493070588</v>
      </c>
    </row>
    <row r="51" spans="3:23" x14ac:dyDescent="0.3">
      <c r="C51">
        <v>863.29389733047719</v>
      </c>
      <c r="D51">
        <v>361.14174752361134</v>
      </c>
      <c r="E51">
        <v>353.90370381513969</v>
      </c>
      <c r="F51">
        <v>261.37520739428226</v>
      </c>
      <c r="Q51">
        <v>0.9992589063823506</v>
      </c>
      <c r="R51">
        <v>101.59188486142504</v>
      </c>
      <c r="S51" t="e">
        <v>#N/A</v>
      </c>
      <c r="T51" t="e">
        <v>#N/A</v>
      </c>
      <c r="U51" t="e">
        <v>#N/A</v>
      </c>
      <c r="V51" t="e">
        <v>#N/A</v>
      </c>
      <c r="W51" t="e">
        <v>#N/A</v>
      </c>
    </row>
    <row r="52" spans="3:23" x14ac:dyDescent="0.3">
      <c r="C52">
        <v>0.94549437692951399</v>
      </c>
      <c r="D52">
        <v>826.54097926481586</v>
      </c>
      <c r="E52" t="e">
        <v>#N/A</v>
      </c>
      <c r="F52" t="e">
        <v>#N/A</v>
      </c>
      <c r="Q52">
        <v>6067.6073462664936</v>
      </c>
      <c r="R52">
        <v>27</v>
      </c>
      <c r="S52" t="e">
        <v>#N/A</v>
      </c>
      <c r="T52" t="e">
        <v>#N/A</v>
      </c>
      <c r="U52" t="e">
        <v>#N/A</v>
      </c>
      <c r="V52" t="e">
        <v>#N/A</v>
      </c>
      <c r="W52" t="e">
        <v>#N/A</v>
      </c>
    </row>
    <row r="53" spans="3:23" x14ac:dyDescent="0.3">
      <c r="C53">
        <v>173.46730918144243</v>
      </c>
      <c r="D53">
        <v>30</v>
      </c>
      <c r="E53" t="e">
        <v>#N/A</v>
      </c>
      <c r="F53" t="e">
        <v>#N/A</v>
      </c>
      <c r="Q53">
        <v>375739414.95994174</v>
      </c>
      <c r="R53">
        <v>278664.59888182016</v>
      </c>
      <c r="S53" t="e">
        <v>#N/A</v>
      </c>
      <c r="T53" t="e">
        <v>#N/A</v>
      </c>
      <c r="U53" t="e">
        <v>#N/A</v>
      </c>
      <c r="V53" t="e">
        <v>#N/A</v>
      </c>
      <c r="W53" t="e">
        <v>#N/A</v>
      </c>
    </row>
    <row r="54" spans="3:23" x14ac:dyDescent="0.3">
      <c r="C54">
        <v>355522979.84670234</v>
      </c>
      <c r="D54">
        <v>20495099.712121218</v>
      </c>
      <c r="E54" t="e">
        <v>#N/A</v>
      </c>
      <c r="F54" t="e">
        <v>#N/A</v>
      </c>
    </row>
    <row r="55" spans="3:23" x14ac:dyDescent="0.3">
      <c r="Q55" t="s">
        <v>43</v>
      </c>
    </row>
    <row r="56" spans="3:23" x14ac:dyDescent="0.3">
      <c r="C56" t="s">
        <v>51</v>
      </c>
    </row>
    <row r="57" spans="3:23" x14ac:dyDescent="0.3">
      <c r="C57">
        <f>F50</f>
        <v>8138.5000000000009</v>
      </c>
    </row>
    <row r="58" spans="3:23" x14ac:dyDescent="0.3">
      <c r="C58">
        <f>E50</f>
        <v>-4982.1666666666679</v>
      </c>
    </row>
    <row r="59" spans="3:23" x14ac:dyDescent="0.3">
      <c r="C59">
        <f>D50</f>
        <v>-4270.1363636363685</v>
      </c>
    </row>
    <row r="60" spans="3:23" x14ac:dyDescent="0.3">
      <c r="C60">
        <f>C50</f>
        <v>15477.636363636377</v>
      </c>
    </row>
    <row r="63" spans="3:23" x14ac:dyDescent="0.3">
      <c r="C63" t="s">
        <v>48</v>
      </c>
      <c r="D63" t="s">
        <v>4</v>
      </c>
      <c r="E63" t="s">
        <v>5</v>
      </c>
      <c r="F63" t="s">
        <v>33</v>
      </c>
      <c r="G63" t="s">
        <v>49</v>
      </c>
    </row>
    <row r="64" spans="3:23" x14ac:dyDescent="0.3">
      <c r="C64">
        <v>1</v>
      </c>
      <c r="D64">
        <v>1</v>
      </c>
      <c r="E64">
        <v>0</v>
      </c>
      <c r="F64">
        <v>0</v>
      </c>
      <c r="G64">
        <f t="shared" ref="G64:G97" si="2">B2-MMULT(C64:F64,C$57:C$60)</f>
        <v>784.66666666666697</v>
      </c>
    </row>
    <row r="65" spans="3:7" x14ac:dyDescent="0.3">
      <c r="C65">
        <v>1</v>
      </c>
      <c r="D65">
        <v>1</v>
      </c>
      <c r="E65">
        <v>0</v>
      </c>
      <c r="F65">
        <v>0</v>
      </c>
      <c r="G65">
        <f t="shared" si="2"/>
        <v>808.66666666666697</v>
      </c>
    </row>
    <row r="66" spans="3:7" x14ac:dyDescent="0.3">
      <c r="C66">
        <v>1</v>
      </c>
      <c r="D66">
        <v>1</v>
      </c>
      <c r="E66">
        <v>0</v>
      </c>
      <c r="F66">
        <v>0</v>
      </c>
      <c r="G66">
        <f t="shared" si="2"/>
        <v>632.66666666666697</v>
      </c>
    </row>
    <row r="67" spans="3:7" x14ac:dyDescent="0.3">
      <c r="C67">
        <v>1</v>
      </c>
      <c r="D67">
        <v>1</v>
      </c>
      <c r="E67">
        <v>0</v>
      </c>
      <c r="F67">
        <v>0</v>
      </c>
      <c r="G67">
        <f t="shared" si="2"/>
        <v>456.66666666666697</v>
      </c>
    </row>
    <row r="68" spans="3:7" x14ac:dyDescent="0.3">
      <c r="C68">
        <v>1</v>
      </c>
      <c r="D68">
        <v>1</v>
      </c>
      <c r="E68">
        <v>0</v>
      </c>
      <c r="F68">
        <v>0</v>
      </c>
      <c r="G68">
        <f t="shared" si="2"/>
        <v>280.66666666666697</v>
      </c>
    </row>
    <row r="69" spans="3:7" x14ac:dyDescent="0.3">
      <c r="C69">
        <v>1</v>
      </c>
      <c r="D69">
        <v>1</v>
      </c>
      <c r="E69">
        <v>0</v>
      </c>
      <c r="F69">
        <v>0</v>
      </c>
      <c r="G69">
        <f t="shared" si="2"/>
        <v>104.66666666666697</v>
      </c>
    </row>
    <row r="70" spans="3:7" x14ac:dyDescent="0.3">
      <c r="C70">
        <v>1</v>
      </c>
      <c r="D70">
        <v>1</v>
      </c>
      <c r="E70">
        <v>0</v>
      </c>
      <c r="F70">
        <v>0</v>
      </c>
      <c r="G70">
        <f t="shared" si="2"/>
        <v>-71.33333333333303</v>
      </c>
    </row>
    <row r="71" spans="3:7" x14ac:dyDescent="0.3">
      <c r="C71">
        <v>1</v>
      </c>
      <c r="D71">
        <v>1</v>
      </c>
      <c r="E71">
        <v>0</v>
      </c>
      <c r="F71">
        <v>0</v>
      </c>
      <c r="G71">
        <f t="shared" si="2"/>
        <v>-247.33333333333303</v>
      </c>
    </row>
    <row r="72" spans="3:7" x14ac:dyDescent="0.3">
      <c r="C72">
        <v>1</v>
      </c>
      <c r="D72">
        <v>1</v>
      </c>
      <c r="E72">
        <v>0</v>
      </c>
      <c r="F72">
        <v>0</v>
      </c>
      <c r="G72">
        <f t="shared" si="2"/>
        <v>-423.33333333333303</v>
      </c>
    </row>
    <row r="73" spans="3:7" x14ac:dyDescent="0.3">
      <c r="C73">
        <v>1</v>
      </c>
      <c r="D73">
        <v>1</v>
      </c>
      <c r="E73">
        <v>0</v>
      </c>
      <c r="F73">
        <v>0</v>
      </c>
      <c r="G73">
        <f t="shared" si="2"/>
        <v>-599.33333333333303</v>
      </c>
    </row>
    <row r="74" spans="3:7" x14ac:dyDescent="0.3">
      <c r="C74">
        <v>1</v>
      </c>
      <c r="D74">
        <v>1</v>
      </c>
      <c r="E74">
        <v>0</v>
      </c>
      <c r="F74">
        <v>0</v>
      </c>
      <c r="G74">
        <f t="shared" si="2"/>
        <v>-775.33333333333303</v>
      </c>
    </row>
    <row r="75" spans="3:7" x14ac:dyDescent="0.3">
      <c r="C75">
        <v>1</v>
      </c>
      <c r="D75">
        <v>1</v>
      </c>
      <c r="E75">
        <v>0</v>
      </c>
      <c r="F75">
        <v>0</v>
      </c>
      <c r="G75">
        <f t="shared" si="2"/>
        <v>-951.33333333333303</v>
      </c>
    </row>
    <row r="76" spans="3:7" x14ac:dyDescent="0.3">
      <c r="C76">
        <v>1</v>
      </c>
      <c r="D76">
        <v>0</v>
      </c>
      <c r="E76">
        <v>1</v>
      </c>
      <c r="F76">
        <v>0</v>
      </c>
      <c r="G76">
        <f t="shared" si="2"/>
        <v>-52.363636363632395</v>
      </c>
    </row>
    <row r="77" spans="3:7" x14ac:dyDescent="0.3">
      <c r="C77">
        <v>1</v>
      </c>
      <c r="D77">
        <v>0</v>
      </c>
      <c r="E77">
        <v>1</v>
      </c>
      <c r="F77">
        <v>1</v>
      </c>
      <c r="G77">
        <f t="shared" si="2"/>
        <v>0</v>
      </c>
    </row>
    <row r="78" spans="3:7" x14ac:dyDescent="0.3">
      <c r="C78">
        <v>1</v>
      </c>
      <c r="D78">
        <v>0</v>
      </c>
      <c r="E78">
        <v>1</v>
      </c>
      <c r="F78">
        <v>0</v>
      </c>
      <c r="G78">
        <f t="shared" si="2"/>
        <v>-232.36363636363239</v>
      </c>
    </row>
    <row r="79" spans="3:7" x14ac:dyDescent="0.3">
      <c r="C79">
        <v>1</v>
      </c>
      <c r="D79">
        <v>0</v>
      </c>
      <c r="E79">
        <v>1</v>
      </c>
      <c r="F79">
        <v>0</v>
      </c>
      <c r="G79">
        <f t="shared" si="2"/>
        <v>-412.36363636363239</v>
      </c>
    </row>
    <row r="80" spans="3:7" x14ac:dyDescent="0.3">
      <c r="C80">
        <v>1</v>
      </c>
      <c r="D80">
        <v>0</v>
      </c>
      <c r="E80">
        <v>1</v>
      </c>
      <c r="F80">
        <v>0</v>
      </c>
      <c r="G80">
        <f t="shared" si="2"/>
        <v>-301.36363636363239</v>
      </c>
    </row>
    <row r="81" spans="3:7" x14ac:dyDescent="0.3">
      <c r="C81">
        <v>1</v>
      </c>
      <c r="D81">
        <v>0</v>
      </c>
      <c r="E81">
        <v>1</v>
      </c>
      <c r="F81">
        <v>0</v>
      </c>
      <c r="G81">
        <f t="shared" si="2"/>
        <v>-190.36363636363239</v>
      </c>
    </row>
    <row r="82" spans="3:7" x14ac:dyDescent="0.3">
      <c r="C82">
        <v>1</v>
      </c>
      <c r="D82">
        <v>0</v>
      </c>
      <c r="E82">
        <v>1</v>
      </c>
      <c r="F82">
        <v>0</v>
      </c>
      <c r="G82">
        <f t="shared" si="2"/>
        <v>-79.363636363632395</v>
      </c>
    </row>
    <row r="83" spans="3:7" x14ac:dyDescent="0.3">
      <c r="C83">
        <v>1</v>
      </c>
      <c r="D83">
        <v>0</v>
      </c>
      <c r="E83">
        <v>1</v>
      </c>
      <c r="F83">
        <v>0</v>
      </c>
      <c r="G83">
        <f t="shared" si="2"/>
        <v>31.636363636367605</v>
      </c>
    </row>
    <row r="84" spans="3:7" x14ac:dyDescent="0.3">
      <c r="C84">
        <v>1</v>
      </c>
      <c r="D84">
        <v>0</v>
      </c>
      <c r="E84">
        <v>1</v>
      </c>
      <c r="F84">
        <v>0</v>
      </c>
      <c r="G84">
        <f t="shared" si="2"/>
        <v>142.63636363636761</v>
      </c>
    </row>
    <row r="85" spans="3:7" x14ac:dyDescent="0.3">
      <c r="C85">
        <v>1</v>
      </c>
      <c r="D85">
        <v>0</v>
      </c>
      <c r="E85">
        <v>1</v>
      </c>
      <c r="F85">
        <v>0</v>
      </c>
      <c r="G85">
        <f t="shared" si="2"/>
        <v>253.63636363636761</v>
      </c>
    </row>
    <row r="86" spans="3:7" x14ac:dyDescent="0.3">
      <c r="C86">
        <v>1</v>
      </c>
      <c r="D86">
        <v>0</v>
      </c>
      <c r="E86">
        <v>1</v>
      </c>
      <c r="F86">
        <v>0</v>
      </c>
      <c r="G86">
        <f t="shared" si="2"/>
        <v>364.63636363636761</v>
      </c>
    </row>
    <row r="87" spans="3:7" x14ac:dyDescent="0.3">
      <c r="C87">
        <v>1</v>
      </c>
      <c r="D87">
        <v>0</v>
      </c>
      <c r="E87">
        <v>1</v>
      </c>
      <c r="F87">
        <v>0</v>
      </c>
      <c r="G87">
        <f t="shared" si="2"/>
        <v>475.63636363636761</v>
      </c>
    </row>
    <row r="88" spans="3:7" x14ac:dyDescent="0.3">
      <c r="C88">
        <v>1</v>
      </c>
      <c r="D88">
        <v>0</v>
      </c>
      <c r="E88">
        <v>0</v>
      </c>
      <c r="F88">
        <v>0</v>
      </c>
      <c r="G88">
        <f t="shared" si="2"/>
        <v>1957.4999999999991</v>
      </c>
    </row>
    <row r="89" spans="3:7" x14ac:dyDescent="0.3">
      <c r="C89">
        <v>1</v>
      </c>
      <c r="D89">
        <v>0</v>
      </c>
      <c r="E89">
        <v>0</v>
      </c>
      <c r="F89">
        <v>0</v>
      </c>
      <c r="G89">
        <f t="shared" si="2"/>
        <v>1522.4999999999991</v>
      </c>
    </row>
    <row r="90" spans="3:7" x14ac:dyDescent="0.3">
      <c r="C90">
        <v>1</v>
      </c>
      <c r="D90">
        <v>0</v>
      </c>
      <c r="E90">
        <v>0</v>
      </c>
      <c r="F90">
        <v>0</v>
      </c>
      <c r="G90">
        <f t="shared" si="2"/>
        <v>1087.4999999999991</v>
      </c>
    </row>
    <row r="91" spans="3:7" x14ac:dyDescent="0.3">
      <c r="C91">
        <v>1</v>
      </c>
      <c r="D91">
        <v>0</v>
      </c>
      <c r="E91">
        <v>0</v>
      </c>
      <c r="F91">
        <v>0</v>
      </c>
      <c r="G91">
        <f t="shared" si="2"/>
        <v>652.49999999999909</v>
      </c>
    </row>
    <row r="92" spans="3:7" x14ac:dyDescent="0.3">
      <c r="C92">
        <v>1</v>
      </c>
      <c r="D92">
        <v>0</v>
      </c>
      <c r="E92">
        <v>0</v>
      </c>
      <c r="F92">
        <v>0</v>
      </c>
      <c r="G92">
        <f t="shared" si="2"/>
        <v>217.49999999999909</v>
      </c>
    </row>
    <row r="93" spans="3:7" x14ac:dyDescent="0.3">
      <c r="C93">
        <v>1</v>
      </c>
      <c r="D93">
        <v>0</v>
      </c>
      <c r="E93">
        <v>0</v>
      </c>
      <c r="F93">
        <v>0</v>
      </c>
      <c r="G93">
        <f t="shared" si="2"/>
        <v>-217.50000000000091</v>
      </c>
    </row>
    <row r="94" spans="3:7" x14ac:dyDescent="0.3">
      <c r="C94">
        <v>1</v>
      </c>
      <c r="D94">
        <v>0</v>
      </c>
      <c r="E94">
        <v>0</v>
      </c>
      <c r="F94">
        <v>0</v>
      </c>
      <c r="G94">
        <f t="shared" si="2"/>
        <v>-652.50000000000091</v>
      </c>
    </row>
    <row r="95" spans="3:7" x14ac:dyDescent="0.3">
      <c r="C95">
        <v>1</v>
      </c>
      <c r="D95">
        <v>0</v>
      </c>
      <c r="E95">
        <v>0</v>
      </c>
      <c r="F95">
        <v>0</v>
      </c>
      <c r="G95">
        <f t="shared" si="2"/>
        <v>-1087.5000000000009</v>
      </c>
    </row>
    <row r="96" spans="3:7" x14ac:dyDescent="0.3">
      <c r="C96">
        <v>1</v>
      </c>
      <c r="D96">
        <v>0</v>
      </c>
      <c r="E96">
        <v>0</v>
      </c>
      <c r="F96">
        <v>0</v>
      </c>
      <c r="G96">
        <f t="shared" si="2"/>
        <v>-1522.5000000000009</v>
      </c>
    </row>
    <row r="97" spans="3:7" x14ac:dyDescent="0.3">
      <c r="C97">
        <v>1</v>
      </c>
      <c r="D97">
        <v>0</v>
      </c>
      <c r="E97">
        <v>0</v>
      </c>
      <c r="F97">
        <v>0</v>
      </c>
      <c r="G97">
        <f t="shared" si="2"/>
        <v>-1957.5000000000009</v>
      </c>
    </row>
    <row r="98" spans="3:7" x14ac:dyDescent="0.3">
      <c r="G98">
        <f>SUM(G64:G97)</f>
        <v>3.8198777474462986E-11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7" workbookViewId="0">
      <selection activeCell="F12" sqref="F12"/>
    </sheetView>
  </sheetViews>
  <sheetFormatPr defaultRowHeight="14.4" x14ac:dyDescent="0.3"/>
  <sheetData>
    <row r="1" spans="1:9" x14ac:dyDescent="0.3">
      <c r="A1" t="s">
        <v>8</v>
      </c>
    </row>
    <row r="2" spans="1:9" ht="15" thickBot="1" x14ac:dyDescent="0.35"/>
    <row r="3" spans="1:9" x14ac:dyDescent="0.3">
      <c r="A3" s="7" t="s">
        <v>9</v>
      </c>
      <c r="B3" s="7"/>
    </row>
    <row r="4" spans="1:9" x14ac:dyDescent="0.3">
      <c r="A4" s="4" t="s">
        <v>10</v>
      </c>
      <c r="B4" s="4">
        <v>0.595817499471886</v>
      </c>
    </row>
    <row r="5" spans="1:9" x14ac:dyDescent="0.3">
      <c r="A5" s="4" t="s">
        <v>11</v>
      </c>
      <c r="B5" s="4">
        <v>0.35499849267693084</v>
      </c>
    </row>
    <row r="6" spans="1:9" x14ac:dyDescent="0.3">
      <c r="A6" s="4" t="s">
        <v>12</v>
      </c>
      <c r="B6" s="4">
        <v>0.31338549220447476</v>
      </c>
    </row>
    <row r="7" spans="1:9" x14ac:dyDescent="0.3">
      <c r="A7" s="4" t="s">
        <v>13</v>
      </c>
      <c r="B7" s="4">
        <v>2831.2690921286535</v>
      </c>
    </row>
    <row r="8" spans="1:9" ht="15" thickBot="1" x14ac:dyDescent="0.35">
      <c r="A8" s="5" t="s">
        <v>14</v>
      </c>
      <c r="B8" s="5">
        <v>34</v>
      </c>
    </row>
    <row r="10" spans="1:9" ht="15" thickBot="1" x14ac:dyDescent="0.35">
      <c r="A10" t="s">
        <v>15</v>
      </c>
    </row>
    <row r="11" spans="1:9" x14ac:dyDescent="0.3">
      <c r="A11" s="6"/>
      <c r="B11" s="6" t="s">
        <v>19</v>
      </c>
      <c r="C11" s="6" t="s">
        <v>20</v>
      </c>
      <c r="D11" s="6" t="s">
        <v>21</v>
      </c>
      <c r="E11" s="6" t="s">
        <v>22</v>
      </c>
      <c r="F11" s="6" t="s">
        <v>23</v>
      </c>
    </row>
    <row r="12" spans="1:9" x14ac:dyDescent="0.3">
      <c r="A12" s="4" t="s">
        <v>16</v>
      </c>
      <c r="B12" s="4">
        <v>2</v>
      </c>
      <c r="C12" s="4">
        <v>136769660.60784319</v>
      </c>
      <c r="D12" s="4">
        <v>68384830.303921595</v>
      </c>
      <c r="E12" s="4">
        <v>8.5309515931663409</v>
      </c>
      <c r="F12" s="4">
        <v>1.1173553379035868E-3</v>
      </c>
    </row>
    <row r="13" spans="1:9" x14ac:dyDescent="0.3">
      <c r="A13" s="4" t="s">
        <v>17</v>
      </c>
      <c r="B13" s="4">
        <v>31</v>
      </c>
      <c r="C13" s="4">
        <v>248498624.83333328</v>
      </c>
      <c r="D13" s="4">
        <v>8016084.6720430087</v>
      </c>
      <c r="E13" s="4"/>
      <c r="F13" s="4"/>
    </row>
    <row r="14" spans="1:9" ht="15" thickBot="1" x14ac:dyDescent="0.35">
      <c r="A14" s="5" t="s">
        <v>18</v>
      </c>
      <c r="B14" s="5">
        <v>33</v>
      </c>
      <c r="C14" s="5">
        <v>385268285.44117647</v>
      </c>
      <c r="D14" s="5"/>
      <c r="E14" s="5"/>
      <c r="F14" s="5"/>
    </row>
    <row r="15" spans="1:9" ht="15" thickBot="1" x14ac:dyDescent="0.35"/>
    <row r="16" spans="1:9" x14ac:dyDescent="0.3">
      <c r="A16" s="6"/>
      <c r="B16" s="6" t="s">
        <v>24</v>
      </c>
      <c r="C16" s="6" t="s">
        <v>13</v>
      </c>
      <c r="D16" s="6" t="s">
        <v>25</v>
      </c>
      <c r="E16" s="6" t="s">
        <v>26</v>
      </c>
      <c r="F16" s="6" t="s">
        <v>27</v>
      </c>
      <c r="G16" s="6" t="s">
        <v>28</v>
      </c>
      <c r="H16" s="6" t="s">
        <v>29</v>
      </c>
      <c r="I16" s="6" t="s">
        <v>30</v>
      </c>
    </row>
    <row r="17" spans="1:9" x14ac:dyDescent="0.3">
      <c r="A17" s="4" t="s">
        <v>6</v>
      </c>
      <c r="B17" s="4">
        <v>8138.5000000000018</v>
      </c>
      <c r="C17" s="4">
        <v>895.32589999636491</v>
      </c>
      <c r="D17" s="4">
        <v>9.0899861157071911</v>
      </c>
      <c r="E17" s="4">
        <v>2.9731440950971452E-10</v>
      </c>
      <c r="F17" s="4">
        <v>6312.4707951726778</v>
      </c>
      <c r="G17" s="4">
        <v>9964.5292048273259</v>
      </c>
      <c r="H17" s="4">
        <v>6312.4707951726778</v>
      </c>
      <c r="I17" s="4">
        <v>9964.5292048273259</v>
      </c>
    </row>
    <row r="18" spans="1:9" x14ac:dyDescent="0.3">
      <c r="A18" s="4" t="s">
        <v>4</v>
      </c>
      <c r="B18" s="4">
        <v>-4982.1666666666679</v>
      </c>
      <c r="C18" s="4">
        <v>1212.2769993726208</v>
      </c>
      <c r="D18" s="4">
        <v>-4.1097592953137321</v>
      </c>
      <c r="E18" s="4">
        <v>2.6900292135946562E-4</v>
      </c>
      <c r="F18" s="4">
        <v>-7454.6218980006761</v>
      </c>
      <c r="G18" s="4">
        <v>-2509.7114353326597</v>
      </c>
      <c r="H18" s="4">
        <v>-7454.6218980006761</v>
      </c>
      <c r="I18" s="4">
        <v>-2509.7114353326597</v>
      </c>
    </row>
    <row r="19" spans="1:9" ht="15" thickBot="1" x14ac:dyDescent="0.35">
      <c r="A19" s="5" t="s">
        <v>5</v>
      </c>
      <c r="B19" s="5">
        <v>-3138.6666666666688</v>
      </c>
      <c r="C19" s="5">
        <v>1212.2769993726213</v>
      </c>
      <c r="D19" s="5">
        <v>-2.5890672414728599</v>
      </c>
      <c r="E19" s="5">
        <v>1.4526014829658597E-2</v>
      </c>
      <c r="F19" s="5">
        <v>-5611.1218980006779</v>
      </c>
      <c r="G19" s="5">
        <v>-666.21143533265968</v>
      </c>
      <c r="H19" s="5">
        <v>-5611.1218980006779</v>
      </c>
      <c r="I19" s="5">
        <v>-666.21143533265968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testo</vt:lpstr>
      <vt:lpstr>dati</vt:lpstr>
      <vt:lpstr>Foglio2</vt:lpstr>
      <vt:lpstr>Foglio3</vt:lpstr>
      <vt:lpstr>sogliahi</vt:lpstr>
      <vt:lpstr>X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2009-06-25T08:58:27Z</dcterms:created>
  <dcterms:modified xsi:type="dcterms:W3CDTF">2016-05-19T12:37:45Z</dcterms:modified>
</cp:coreProperties>
</file>