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oks\AD\Excel\"/>
    </mc:Choice>
  </mc:AlternateContent>
  <bookViews>
    <workbookView xWindow="384" yWindow="72" windowWidth="10500" windowHeight="3696" activeTab="2"/>
  </bookViews>
  <sheets>
    <sheet name="Unità locali Tabelle 4.9 e 4.10" sheetId="2" r:id="rId1"/>
    <sheet name="importazioni" sheetId="1" r:id="rId2"/>
    <sheet name="esportazioni" sheetId="4" r:id="rId3"/>
  </sheets>
  <calcPr calcId="162913"/>
</workbook>
</file>

<file path=xl/calcChain.xml><?xml version="1.0" encoding="utf-8"?>
<calcChain xmlns="http://schemas.openxmlformats.org/spreadsheetml/2006/main">
  <c r="B7" i="2" l="1"/>
  <c r="D4" i="2" s="1"/>
  <c r="A7" i="2"/>
  <c r="C4" i="2" s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3" i="1"/>
  <c r="O24" i="4"/>
  <c r="O25" i="4"/>
  <c r="D3" i="2" l="1"/>
  <c r="D6" i="2"/>
  <c r="C3" i="2"/>
  <c r="D5" i="2"/>
  <c r="C6" i="2"/>
  <c r="C5" i="2"/>
  <c r="B17" i="4"/>
  <c r="B21" i="4" s="1"/>
  <c r="B16" i="4"/>
  <c r="D3" i="4" s="1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16" i="4" l="1"/>
  <c r="J19" i="4" s="1"/>
  <c r="E3" i="2"/>
  <c r="C7" i="2"/>
  <c r="E4" i="2"/>
  <c r="E6" i="2"/>
  <c r="E5" i="2"/>
  <c r="F4" i="2"/>
  <c r="G5" i="2" s="1"/>
  <c r="D7" i="2"/>
  <c r="F5" i="2"/>
  <c r="F6" i="2"/>
  <c r="F3" i="2"/>
  <c r="D2" i="4"/>
  <c r="D14" i="4"/>
  <c r="D12" i="4"/>
  <c r="D10" i="4"/>
  <c r="D8" i="4"/>
  <c r="D6" i="4"/>
  <c r="D4" i="4"/>
  <c r="D15" i="4"/>
  <c r="D13" i="4"/>
  <c r="D11" i="4"/>
  <c r="D9" i="4"/>
  <c r="D7" i="4"/>
  <c r="D5" i="4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3" i="1"/>
  <c r="I17" i="1" s="1"/>
  <c r="I20" i="1" s="1"/>
  <c r="B18" i="1"/>
  <c r="B17" i="1"/>
  <c r="G3" i="2" l="1"/>
  <c r="H3" i="2" s="1"/>
  <c r="G4" i="2"/>
  <c r="H5" i="2"/>
  <c r="D6" i="1"/>
  <c r="D14" i="1"/>
  <c r="D9" i="1"/>
  <c r="D5" i="1"/>
  <c r="D7" i="1"/>
  <c r="D15" i="1"/>
  <c r="D11" i="1"/>
  <c r="D8" i="1"/>
  <c r="D16" i="1"/>
  <c r="D3" i="1"/>
  <c r="D12" i="1"/>
  <c r="D13" i="1"/>
  <c r="D10" i="1"/>
  <c r="D4" i="1"/>
  <c r="G6" i="2"/>
  <c r="H6" i="2" s="1"/>
  <c r="E4" i="4"/>
  <c r="E6" i="4"/>
  <c r="E8" i="4"/>
  <c r="E10" i="4"/>
  <c r="E12" i="4"/>
  <c r="E14" i="4"/>
  <c r="E2" i="4"/>
  <c r="E3" i="4"/>
  <c r="E5" i="4"/>
  <c r="E7" i="4"/>
  <c r="E9" i="4"/>
  <c r="E11" i="4"/>
  <c r="E13" i="4"/>
  <c r="E15" i="4"/>
  <c r="D16" i="4"/>
  <c r="H4" i="2" l="1"/>
  <c r="E4" i="1"/>
  <c r="E12" i="1"/>
  <c r="E9" i="1"/>
  <c r="E5" i="1"/>
  <c r="E13" i="1"/>
  <c r="E15" i="1"/>
  <c r="E6" i="1"/>
  <c r="E14" i="1"/>
  <c r="E3" i="1"/>
  <c r="E11" i="1"/>
  <c r="E7" i="1"/>
  <c r="E10" i="1"/>
  <c r="E8" i="1"/>
  <c r="E16" i="1"/>
  <c r="H7" i="2"/>
  <c r="G12" i="2" s="1"/>
  <c r="E16" i="4"/>
  <c r="G19" i="4" s="1"/>
  <c r="E17" i="1" l="1"/>
  <c r="F20" i="1" s="1"/>
</calcChain>
</file>

<file path=xl/sharedStrings.xml><?xml version="1.0" encoding="utf-8"?>
<sst xmlns="http://schemas.openxmlformats.org/spreadsheetml/2006/main" count="86" uniqueCount="39">
  <si>
    <t>Portogallo</t>
  </si>
  <si>
    <t>Lussemburgo</t>
  </si>
  <si>
    <t>Grecia</t>
  </si>
  <si>
    <t>Danimarca</t>
  </si>
  <si>
    <t>Finlandia</t>
  </si>
  <si>
    <t>Irlanda</t>
  </si>
  <si>
    <t>Svezia</t>
  </si>
  <si>
    <t>Austria</t>
  </si>
  <si>
    <t>Regno</t>
  </si>
  <si>
    <t>Belgio</t>
  </si>
  <si>
    <t>Spagna</t>
  </si>
  <si>
    <t>Paesi</t>
  </si>
  <si>
    <t>Francia</t>
  </si>
  <si>
    <t>Germania</t>
  </si>
  <si>
    <t>Paesi Bassi</t>
  </si>
  <si>
    <t>Regno Unito</t>
  </si>
  <si>
    <t>x(i)</t>
  </si>
  <si>
    <t>fi</t>
  </si>
  <si>
    <t>qi</t>
  </si>
  <si>
    <t>qi'</t>
  </si>
  <si>
    <t>i</t>
  </si>
  <si>
    <t>M=</t>
  </si>
  <si>
    <t>R=</t>
  </si>
  <si>
    <t>Δ=</t>
  </si>
  <si>
    <r>
      <t>R=</t>
    </r>
    <r>
      <rPr>
        <sz val="11"/>
        <color theme="1"/>
        <rFont val="Calibri"/>
        <family val="2"/>
      </rPr>
      <t>Δ/(2M)=</t>
    </r>
  </si>
  <si>
    <t>x_(i)</t>
  </si>
  <si>
    <t>x_(i)*(2i-(n+1))</t>
  </si>
  <si>
    <t>Qi</t>
  </si>
  <si>
    <t>f'_i</t>
  </si>
  <si>
    <t>n_i</t>
  </si>
  <si>
    <t>f_i</t>
  </si>
  <si>
    <t>q_i</t>
  </si>
  <si>
    <t>q'_i</t>
  </si>
  <si>
    <t>(q'_i+q'_{i-1})</t>
  </si>
  <si>
    <t>(q'_i+q'_{i-1})*f_i</t>
  </si>
  <si>
    <t>Tabella 4.12</t>
  </si>
  <si>
    <t>TABELLE 4.9 e 4.10</t>
  </si>
  <si>
    <t>(SENZA APPROSSIMAZIONI DECIMALI)</t>
  </si>
  <si>
    <t>I dati corretti sono evidenziati in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</si>
</sst>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000"/>
    <numFmt numFmtId="166" formatCode="0.0000"/>
    <numFmt numFmtId="167" formatCode="0.000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0" borderId="0" xfId="0" applyFont="1"/>
    <xf numFmtId="166" fontId="0" fillId="2" borderId="0" xfId="0" applyNumberFormat="1" applyFill="1"/>
    <xf numFmtId="0" fontId="0" fillId="2" borderId="0" xfId="0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449580</xdr:colOff>
      <xdr:row>13</xdr:row>
      <xdr:rowOff>46183</xdr:rowOff>
    </xdr:from>
    <xdr:to>
      <xdr:col>13</xdr:col>
      <xdr:colOff>522700</xdr:colOff>
      <xdr:row>18</xdr:row>
      <xdr:rowOff>167025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2423623"/>
          <a:ext cx="7982680" cy="10352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20</xdr:row>
      <xdr:rowOff>114300</xdr:rowOff>
    </xdr:from>
    <xdr:to>
      <xdr:col>5</xdr:col>
      <xdr:colOff>238443</xdr:colOff>
      <xdr:row>24</xdr:row>
      <xdr:rowOff>98742</xdr:rowOff>
    </xdr:to>
    <xdr:grpSp>
      <xdr:nvGrpSpPr>
        <xdr:cNvPr id="2" name="Gruppo 1"/>
        <xdr:cNvGrpSpPr>
          <a:grpSpLocks/>
        </xdr:cNvGrpSpPr>
      </xdr:nvGrpSpPr>
      <xdr:grpSpPr bwMode="auto">
        <a:xfrm>
          <a:off x="373380" y="3771900"/>
          <a:ext cx="2951163" cy="715962"/>
          <a:chOff x="2676753" y="5301208"/>
          <a:chExt cx="2950315" cy="715964"/>
        </a:xfrm>
      </xdr:grpSpPr>
      <xdr:pic>
        <xdr:nvPicPr>
          <xdr:cNvPr id="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79168" y="5301208"/>
            <a:ext cx="2247900" cy="7159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9415" r="87245" b="5347"/>
          <a:stretch>
            <a:fillRect/>
          </a:stretch>
        </xdr:blipFill>
        <xdr:spPr bwMode="auto">
          <a:xfrm>
            <a:off x="2676753" y="5301208"/>
            <a:ext cx="726204" cy="7159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7</xdr:col>
      <xdr:colOff>129540</xdr:colOff>
      <xdr:row>20</xdr:row>
      <xdr:rowOff>7620</xdr:rowOff>
    </xdr:from>
    <xdr:to>
      <xdr:col>9</xdr:col>
      <xdr:colOff>40322</xdr:colOff>
      <xdr:row>24</xdr:row>
      <xdr:rowOff>155575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3482340"/>
          <a:ext cx="1350962" cy="879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106680</xdr:rowOff>
    </xdr:from>
    <xdr:to>
      <xdr:col>6</xdr:col>
      <xdr:colOff>436563</xdr:colOff>
      <xdr:row>26</xdr:row>
      <xdr:rowOff>91122</xdr:rowOff>
    </xdr:to>
    <xdr:grpSp>
      <xdr:nvGrpSpPr>
        <xdr:cNvPr id="6" name="Gruppo 5"/>
        <xdr:cNvGrpSpPr>
          <a:grpSpLocks/>
        </xdr:cNvGrpSpPr>
      </xdr:nvGrpSpPr>
      <xdr:grpSpPr bwMode="auto">
        <a:xfrm>
          <a:off x="1219200" y="4130040"/>
          <a:ext cx="2951163" cy="715962"/>
          <a:chOff x="2676753" y="5301208"/>
          <a:chExt cx="2950315" cy="715964"/>
        </a:xfrm>
      </xdr:grpSpPr>
      <xdr:pic>
        <xdr:nvPicPr>
          <xdr:cNvPr id="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79168" y="5301208"/>
            <a:ext cx="2247900" cy="7159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9415" r="87245" b="5347"/>
          <a:stretch>
            <a:fillRect/>
          </a:stretch>
        </xdr:blipFill>
        <xdr:spPr bwMode="auto">
          <a:xfrm>
            <a:off x="2676753" y="5301208"/>
            <a:ext cx="726204" cy="7159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8</xdr:col>
      <xdr:colOff>129540</xdr:colOff>
      <xdr:row>22</xdr:row>
      <xdr:rowOff>0</xdr:rowOff>
    </xdr:from>
    <xdr:to>
      <xdr:col>10</xdr:col>
      <xdr:colOff>223202</xdr:colOff>
      <xdr:row>26</xdr:row>
      <xdr:rowOff>147955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4023360"/>
          <a:ext cx="1350962" cy="879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J10" sqref="J10"/>
    </sheetView>
  </sheetViews>
  <sheetFormatPr defaultRowHeight="14.4" x14ac:dyDescent="0.3"/>
  <cols>
    <col min="7" max="7" width="11.77734375" customWidth="1"/>
    <col min="8" max="8" width="14.6640625" customWidth="1"/>
  </cols>
  <sheetData>
    <row r="1" spans="1:13" x14ac:dyDescent="0.3">
      <c r="A1" t="s">
        <v>36</v>
      </c>
    </row>
    <row r="2" spans="1:13" x14ac:dyDescent="0.3">
      <c r="A2" t="s">
        <v>29</v>
      </c>
      <c r="B2" t="s">
        <v>27</v>
      </c>
      <c r="C2" t="s">
        <v>30</v>
      </c>
      <c r="D2" t="s">
        <v>31</v>
      </c>
      <c r="E2" t="s">
        <v>28</v>
      </c>
      <c r="F2" t="s">
        <v>32</v>
      </c>
      <c r="G2" t="s">
        <v>33</v>
      </c>
      <c r="H2" t="s">
        <v>34</v>
      </c>
    </row>
    <row r="3" spans="1:13" x14ac:dyDescent="0.3">
      <c r="A3">
        <v>388080</v>
      </c>
      <c r="B3">
        <v>771752</v>
      </c>
      <c r="C3" s="5">
        <f>A3/A$7</f>
        <v>0.93898803762920524</v>
      </c>
      <c r="D3" s="5">
        <f>B3/B$7</f>
        <v>0.48112204789450813</v>
      </c>
      <c r="E3" s="5">
        <f>SUM(C$3:C3)</f>
        <v>0.93898803762920524</v>
      </c>
      <c r="F3" s="5">
        <f>SUM(D$3:D3)</f>
        <v>0.48112204789450813</v>
      </c>
      <c r="G3" s="5">
        <f>F3</f>
        <v>0.48112204789450813</v>
      </c>
      <c r="H3" s="8">
        <f>G3*C3</f>
        <v>0.45176784761260869</v>
      </c>
    </row>
    <row r="4" spans="1:13" x14ac:dyDescent="0.3">
      <c r="A4">
        <v>15292</v>
      </c>
      <c r="B4">
        <v>201648</v>
      </c>
      <c r="C4" s="5">
        <f t="shared" ref="C4:C6" si="0">A4/A$7</f>
        <v>3.7000116139522282E-2</v>
      </c>
      <c r="D4" s="5">
        <f t="shared" ref="D4:D6" si="1">B4/B$7</f>
        <v>0.12571045972518605</v>
      </c>
      <c r="E4" s="5">
        <f>SUM(C$3:C4)</f>
        <v>0.9759881537687275</v>
      </c>
      <c r="F4" s="5">
        <f>SUM(D$3:D4)</f>
        <v>0.60683250761969421</v>
      </c>
      <c r="G4" s="5">
        <f>SUM(F3:F4)</f>
        <v>1.0879545555142023</v>
      </c>
      <c r="H4" s="8">
        <f>(G4+G3)*C4</f>
        <v>5.8056016557929434E-2</v>
      </c>
      <c r="J4" s="9" t="s">
        <v>38</v>
      </c>
      <c r="K4" s="9"/>
      <c r="L4" s="9"/>
      <c r="M4" s="9"/>
    </row>
    <row r="5" spans="1:13" x14ac:dyDescent="0.3">
      <c r="A5">
        <v>6757</v>
      </c>
      <c r="B5">
        <v>200137</v>
      </c>
      <c r="C5" s="5">
        <f t="shared" si="0"/>
        <v>1.6349057334210833E-2</v>
      </c>
      <c r="D5" s="5">
        <f t="shared" si="1"/>
        <v>0.12476847912213143</v>
      </c>
      <c r="E5" s="5">
        <f>SUM(C$3:C5)</f>
        <v>0.99233721110293838</v>
      </c>
      <c r="F5" s="5">
        <f>SUM(D$3:D5)</f>
        <v>0.73160098674182561</v>
      </c>
      <c r="G5" s="5">
        <f t="shared" ref="G5:G6" si="2">SUM(F4:F5)</f>
        <v>1.3384334943615199</v>
      </c>
      <c r="H5" s="8">
        <f t="shared" ref="H5:H6" si="3">(G5+G4)*C5</f>
        <v>3.9669157342462201E-2</v>
      </c>
      <c r="J5" s="9"/>
      <c r="K5" s="9"/>
      <c r="L5" s="9"/>
      <c r="M5" s="9"/>
    </row>
    <row r="6" spans="1:13" x14ac:dyDescent="0.3">
      <c r="A6">
        <v>3167</v>
      </c>
      <c r="B6">
        <v>430530</v>
      </c>
      <c r="C6" s="5">
        <f t="shared" si="0"/>
        <v>7.66278889706167E-3</v>
      </c>
      <c r="D6" s="5">
        <f t="shared" si="1"/>
        <v>0.26839901325817439</v>
      </c>
      <c r="E6" s="5">
        <f>SUM(C$3:C6)</f>
        <v>1</v>
      </c>
      <c r="F6" s="5">
        <f>SUM(D$3:D6)</f>
        <v>1</v>
      </c>
      <c r="G6" s="5">
        <f t="shared" si="2"/>
        <v>1.7316009867418256</v>
      </c>
      <c r="H6" s="8">
        <f t="shared" si="3"/>
        <v>2.3525026135395199E-2</v>
      </c>
      <c r="J6" s="9"/>
      <c r="K6" s="9"/>
      <c r="L6" s="9"/>
      <c r="M6" s="9"/>
    </row>
    <row r="7" spans="1:13" x14ac:dyDescent="0.3">
      <c r="A7">
        <f>SUM(A3:A6)</f>
        <v>413296</v>
      </c>
      <c r="B7">
        <f>SUM(B3:B6)</f>
        <v>1604067</v>
      </c>
      <c r="C7" s="5">
        <f>SUM(C3:C6)</f>
        <v>1</v>
      </c>
      <c r="D7" s="5">
        <f>SUM(D3:D6)</f>
        <v>1</v>
      </c>
      <c r="E7" s="5"/>
      <c r="G7" s="5"/>
      <c r="H7" s="8">
        <f>SUM(H3:H6)</f>
        <v>0.57301804764839559</v>
      </c>
      <c r="J7" s="9"/>
      <c r="K7" s="9"/>
      <c r="L7" s="9"/>
      <c r="M7" s="9"/>
    </row>
    <row r="12" spans="1:13" x14ac:dyDescent="0.3">
      <c r="F12" t="s">
        <v>22</v>
      </c>
      <c r="G12" s="8">
        <f>1-H7</f>
        <v>0.42698195235160441</v>
      </c>
      <c r="H12" t="s">
        <v>37</v>
      </c>
    </row>
  </sheetData>
  <mergeCells count="1">
    <mergeCell ref="J4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20" sqref="E20"/>
    </sheetView>
  </sheetViews>
  <sheetFormatPr defaultRowHeight="14.4" x14ac:dyDescent="0.3"/>
  <cols>
    <col min="5" max="5" width="9.44140625" bestFit="1" customWidth="1"/>
    <col min="6" max="6" width="10.44140625" bestFit="1" customWidth="1"/>
    <col min="9" max="9" width="12.109375" customWidth="1"/>
  </cols>
  <sheetData>
    <row r="1" spans="1:9" x14ac:dyDescent="0.3">
      <c r="B1" t="s">
        <v>35</v>
      </c>
    </row>
    <row r="2" spans="1:9" x14ac:dyDescent="0.3">
      <c r="B2" t="s">
        <v>25</v>
      </c>
      <c r="C2" t="s">
        <v>17</v>
      </c>
      <c r="D2" t="s">
        <v>18</v>
      </c>
      <c r="E2" t="s">
        <v>19</v>
      </c>
      <c r="H2" t="s">
        <v>20</v>
      </c>
      <c r="I2" t="s">
        <v>26</v>
      </c>
    </row>
    <row r="3" spans="1:9" x14ac:dyDescent="0.3">
      <c r="A3" t="s">
        <v>0</v>
      </c>
      <c r="B3" s="1">
        <v>1364</v>
      </c>
      <c r="C3">
        <f>1/14</f>
        <v>7.1428571428571425E-2</v>
      </c>
      <c r="D3">
        <f>B3/B$17</f>
        <v>7.6474117099590158E-3</v>
      </c>
      <c r="E3">
        <f>SUM(D$3:D3)</f>
        <v>7.6474117099590158E-3</v>
      </c>
      <c r="H3">
        <v>1</v>
      </c>
      <c r="I3">
        <f>2*B3*(2*H3-15)</f>
        <v>-35464</v>
      </c>
    </row>
    <row r="4" spans="1:9" x14ac:dyDescent="0.3">
      <c r="A4" t="s">
        <v>1</v>
      </c>
      <c r="B4" s="1">
        <v>1523</v>
      </c>
      <c r="C4">
        <f t="shared" ref="C4:C16" si="0">1/14</f>
        <v>7.1428571428571425E-2</v>
      </c>
      <c r="D4">
        <f t="shared" ref="D4:D16" si="1">B4/B$17</f>
        <v>8.5388621952108366E-3</v>
      </c>
      <c r="E4">
        <f>SUM(D$3:D4)</f>
        <v>1.6186273905169853E-2</v>
      </c>
      <c r="H4">
        <v>2</v>
      </c>
      <c r="I4">
        <f t="shared" ref="I4:I16" si="2">2*B4*(2*H4-15)</f>
        <v>-33506</v>
      </c>
    </row>
    <row r="5" spans="1:9" x14ac:dyDescent="0.3">
      <c r="A5" t="s">
        <v>2</v>
      </c>
      <c r="B5" s="1">
        <v>1781</v>
      </c>
      <c r="C5">
        <f t="shared" si="0"/>
        <v>7.1428571428571425E-2</v>
      </c>
      <c r="D5">
        <f t="shared" si="1"/>
        <v>9.9853667561854882E-3</v>
      </c>
      <c r="E5">
        <f>SUM(D$3:D5)</f>
        <v>2.6171640661355342E-2</v>
      </c>
      <c r="H5">
        <v>3</v>
      </c>
      <c r="I5">
        <f t="shared" si="2"/>
        <v>-32058</v>
      </c>
    </row>
    <row r="6" spans="1:9" x14ac:dyDescent="0.3">
      <c r="A6" t="s">
        <v>3</v>
      </c>
      <c r="B6" s="1">
        <v>2289</v>
      </c>
      <c r="C6">
        <f t="shared" si="0"/>
        <v>7.1428571428571425E-2</v>
      </c>
      <c r="D6">
        <f t="shared" si="1"/>
        <v>1.2833523023530928E-2</v>
      </c>
      <c r="E6">
        <f>SUM(D$3:D6)</f>
        <v>3.9005163684886268E-2</v>
      </c>
      <c r="H6">
        <v>4</v>
      </c>
      <c r="I6">
        <f t="shared" si="2"/>
        <v>-32046</v>
      </c>
    </row>
    <row r="7" spans="1:9" x14ac:dyDescent="0.3">
      <c r="A7" t="s">
        <v>4</v>
      </c>
      <c r="B7" s="1">
        <v>2315</v>
      </c>
      <c r="C7">
        <f t="shared" si="0"/>
        <v>7.1428571428571425E-2</v>
      </c>
      <c r="D7">
        <f t="shared" si="1"/>
        <v>1.2979294800993491E-2</v>
      </c>
      <c r="E7">
        <f>SUM(D$3:D7)</f>
        <v>5.1984458485879757E-2</v>
      </c>
      <c r="H7">
        <v>5</v>
      </c>
      <c r="I7">
        <f t="shared" si="2"/>
        <v>-23150</v>
      </c>
    </row>
    <row r="8" spans="1:9" x14ac:dyDescent="0.3">
      <c r="A8" t="s">
        <v>5</v>
      </c>
      <c r="B8" s="1">
        <v>3039</v>
      </c>
      <c r="C8">
        <f t="shared" si="0"/>
        <v>7.1428571428571425E-2</v>
      </c>
      <c r="D8">
        <f t="shared" si="1"/>
        <v>1.7038478142643292E-2</v>
      </c>
      <c r="E8">
        <f>SUM(D$3:D8)</f>
        <v>6.9022936628523046E-2</v>
      </c>
      <c r="H8">
        <v>6</v>
      </c>
      <c r="I8">
        <f t="shared" si="2"/>
        <v>-18234</v>
      </c>
    </row>
    <row r="9" spans="1:9" x14ac:dyDescent="0.3">
      <c r="A9" t="s">
        <v>6</v>
      </c>
      <c r="B9" s="1">
        <v>4119</v>
      </c>
      <c r="C9">
        <f t="shared" si="0"/>
        <v>7.1428571428571425E-2</v>
      </c>
      <c r="D9">
        <f t="shared" si="1"/>
        <v>2.3093613514165091E-2</v>
      </c>
      <c r="E9">
        <f>SUM(D$3:D9)</f>
        <v>9.2116550142688131E-2</v>
      </c>
      <c r="H9">
        <v>7</v>
      </c>
      <c r="I9">
        <f t="shared" si="2"/>
        <v>-8238</v>
      </c>
    </row>
    <row r="10" spans="1:9" x14ac:dyDescent="0.3">
      <c r="A10" t="s">
        <v>7</v>
      </c>
      <c r="B10" s="1">
        <v>8552</v>
      </c>
      <c r="C10">
        <f t="shared" si="0"/>
        <v>7.1428571428571425E-2</v>
      </c>
      <c r="D10">
        <f t="shared" si="1"/>
        <v>4.7947701571531894E-2</v>
      </c>
      <c r="E10">
        <f>SUM(D$3:D10)</f>
        <v>0.14006425171422002</v>
      </c>
      <c r="H10">
        <v>8</v>
      </c>
      <c r="I10">
        <f t="shared" si="2"/>
        <v>17104</v>
      </c>
    </row>
    <row r="11" spans="1:9" x14ac:dyDescent="0.3">
      <c r="A11" t="s">
        <v>8</v>
      </c>
      <c r="B11" s="1">
        <v>11368</v>
      </c>
      <c r="C11">
        <f t="shared" si="0"/>
        <v>7.1428571428571425E-2</v>
      </c>
      <c r="D11">
        <f t="shared" si="1"/>
        <v>6.3735906392092437E-2</v>
      </c>
      <c r="E11">
        <f>SUM(D$3:D11)</f>
        <v>0.20380015810631247</v>
      </c>
      <c r="H11">
        <v>9</v>
      </c>
      <c r="I11">
        <f t="shared" si="2"/>
        <v>68208</v>
      </c>
    </row>
    <row r="12" spans="1:9" x14ac:dyDescent="0.3">
      <c r="A12" t="s">
        <v>9</v>
      </c>
      <c r="B12" s="1">
        <v>14354</v>
      </c>
      <c r="C12">
        <f t="shared" si="0"/>
        <v>7.1428571428571425E-2</v>
      </c>
      <c r="D12">
        <f t="shared" si="1"/>
        <v>8.0477234372985124E-2</v>
      </c>
      <c r="E12">
        <f>SUM(D$3:D12)</f>
        <v>0.28427739247929762</v>
      </c>
      <c r="H12">
        <v>10</v>
      </c>
      <c r="I12">
        <f t="shared" si="2"/>
        <v>143540</v>
      </c>
    </row>
    <row r="13" spans="1:9" x14ac:dyDescent="0.3">
      <c r="A13" t="s">
        <v>10</v>
      </c>
      <c r="B13" s="1">
        <v>14791</v>
      </c>
      <c r="C13">
        <f t="shared" si="0"/>
        <v>7.1428571428571425E-2</v>
      </c>
      <c r="D13">
        <f t="shared" si="1"/>
        <v>8.2927321555721259E-2</v>
      </c>
      <c r="E13">
        <f>SUM(D$3:D13)</f>
        <v>0.36720471403501886</v>
      </c>
      <c r="H13">
        <v>11</v>
      </c>
      <c r="I13">
        <f t="shared" si="2"/>
        <v>207074</v>
      </c>
    </row>
    <row r="14" spans="1:9" x14ac:dyDescent="0.3">
      <c r="A14" t="s">
        <v>11</v>
      </c>
      <c r="B14" s="1">
        <v>20208</v>
      </c>
      <c r="C14">
        <f t="shared" si="0"/>
        <v>7.1428571428571425E-2</v>
      </c>
      <c r="D14">
        <f t="shared" si="1"/>
        <v>0.11329831072936349</v>
      </c>
      <c r="E14">
        <f>SUM(D$3:D14)</f>
        <v>0.48050302476438234</v>
      </c>
      <c r="H14">
        <v>12</v>
      </c>
      <c r="I14">
        <f t="shared" si="2"/>
        <v>363744</v>
      </c>
    </row>
    <row r="15" spans="1:9" x14ac:dyDescent="0.3">
      <c r="A15" t="s">
        <v>12</v>
      </c>
      <c r="B15" s="1">
        <v>32307</v>
      </c>
      <c r="C15">
        <f t="shared" si="0"/>
        <v>7.1428571428571425E-2</v>
      </c>
      <c r="D15">
        <f t="shared" si="1"/>
        <v>0.18113264671088411</v>
      </c>
      <c r="E15">
        <f>SUM(D$3:D15)</f>
        <v>0.66163567147526647</v>
      </c>
      <c r="H15">
        <v>13</v>
      </c>
      <c r="I15">
        <f t="shared" si="2"/>
        <v>710754</v>
      </c>
    </row>
    <row r="16" spans="1:9" x14ac:dyDescent="0.3">
      <c r="A16" t="s">
        <v>13</v>
      </c>
      <c r="B16" s="1">
        <v>60351</v>
      </c>
      <c r="C16">
        <f t="shared" si="0"/>
        <v>7.1428571428571425E-2</v>
      </c>
      <c r="D16">
        <f t="shared" si="1"/>
        <v>0.33836432852473353</v>
      </c>
      <c r="E16">
        <f>SUM(D$3:D16)</f>
        <v>1</v>
      </c>
      <c r="H16">
        <v>14</v>
      </c>
      <c r="I16">
        <f t="shared" si="2"/>
        <v>1569126</v>
      </c>
    </row>
    <row r="17" spans="1:9" x14ac:dyDescent="0.3">
      <c r="B17" s="1">
        <f>SUM(B3:B16)</f>
        <v>178361</v>
      </c>
      <c r="E17" s="4">
        <f>SUM(E3:E16)</f>
        <v>3.4396196477929593</v>
      </c>
      <c r="H17" s="7" t="s">
        <v>23</v>
      </c>
      <c r="I17" s="3">
        <f>SUM(I3:I16)/(14*13)</f>
        <v>15916.780219780219</v>
      </c>
    </row>
    <row r="18" spans="1:9" x14ac:dyDescent="0.3">
      <c r="A18" t="s">
        <v>21</v>
      </c>
      <c r="B18" s="2">
        <f>AVERAGE(B3:B16)</f>
        <v>12740.071428571429</v>
      </c>
    </row>
    <row r="20" spans="1:9" x14ac:dyDescent="0.3">
      <c r="E20" t="s">
        <v>22</v>
      </c>
      <c r="F20" s="6">
        <f>15/13-(2/13)*E17</f>
        <v>0.62467390033954462</v>
      </c>
      <c r="H20" t="s">
        <v>24</v>
      </c>
      <c r="I20" s="6">
        <f>I17/(2*B18)</f>
        <v>0.62467390033954473</v>
      </c>
    </row>
    <row r="22" spans="1:9" x14ac:dyDescent="0.3">
      <c r="B22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B22" sqref="B22"/>
    </sheetView>
  </sheetViews>
  <sheetFormatPr defaultRowHeight="14.4" x14ac:dyDescent="0.3"/>
  <cols>
    <col min="5" max="5" width="9.44140625" bestFit="1" customWidth="1"/>
    <col min="6" max="6" width="9.44140625" customWidth="1"/>
    <col min="8" max="8" width="13.33203125" customWidth="1"/>
    <col min="10" max="10" width="9.44140625" bestFit="1" customWidth="1"/>
  </cols>
  <sheetData>
    <row r="1" spans="1:24" x14ac:dyDescent="0.3">
      <c r="B1" t="s">
        <v>16</v>
      </c>
      <c r="C1" t="s">
        <v>17</v>
      </c>
      <c r="D1" t="s">
        <v>18</v>
      </c>
      <c r="E1" t="s">
        <v>19</v>
      </c>
      <c r="G1" t="s">
        <v>20</v>
      </c>
      <c r="S1" t="s">
        <v>12</v>
      </c>
      <c r="T1" s="1">
        <v>32307</v>
      </c>
      <c r="U1" s="1">
        <v>40957</v>
      </c>
      <c r="W1" t="s">
        <v>1</v>
      </c>
      <c r="X1">
        <v>488</v>
      </c>
    </row>
    <row r="2" spans="1:24" x14ac:dyDescent="0.3">
      <c r="A2" t="s">
        <v>1</v>
      </c>
      <c r="B2">
        <v>488</v>
      </c>
      <c r="C2">
        <v>7.1428000000000005E-2</v>
      </c>
      <c r="D2">
        <f>B2/B$16</f>
        <v>2.725480449704274E-3</v>
      </c>
      <c r="E2">
        <f>SUM(D$2:D2)</f>
        <v>2.725480449704274E-3</v>
      </c>
      <c r="G2">
        <v>1</v>
      </c>
      <c r="H2">
        <f t="shared" ref="H2:H15" si="0">2*B2*(2*G2-15)</f>
        <v>-12688</v>
      </c>
      <c r="S2" t="s">
        <v>14</v>
      </c>
      <c r="T2" s="1">
        <v>20208</v>
      </c>
      <c r="U2" s="1">
        <v>8560</v>
      </c>
      <c r="W2" t="s">
        <v>5</v>
      </c>
      <c r="X2" s="1">
        <v>1408</v>
      </c>
    </row>
    <row r="3" spans="1:24" x14ac:dyDescent="0.3">
      <c r="A3" t="s">
        <v>5</v>
      </c>
      <c r="B3" s="1">
        <v>1408</v>
      </c>
      <c r="C3">
        <v>7.1428000000000005E-2</v>
      </c>
      <c r="D3">
        <f t="shared" ref="D3:D15" si="1">B3/B$16</f>
        <v>7.8636812975074136E-3</v>
      </c>
      <c r="E3">
        <f>SUM(D$2:D3)</f>
        <v>1.0589161747211688E-2</v>
      </c>
      <c r="G3">
        <v>2</v>
      </c>
      <c r="H3">
        <f t="shared" si="0"/>
        <v>-30976</v>
      </c>
      <c r="S3" t="s">
        <v>13</v>
      </c>
      <c r="T3" s="1">
        <v>60351</v>
      </c>
      <c r="U3" s="1">
        <v>46645</v>
      </c>
      <c r="W3" t="s">
        <v>4</v>
      </c>
      <c r="X3" s="1">
        <v>1691</v>
      </c>
    </row>
    <row r="4" spans="1:24" x14ac:dyDescent="0.3">
      <c r="A4" t="s">
        <v>4</v>
      </c>
      <c r="B4" s="1">
        <v>1691</v>
      </c>
      <c r="C4">
        <v>7.1428000000000005E-2</v>
      </c>
      <c r="D4">
        <f t="shared" si="1"/>
        <v>9.444236558299032E-3</v>
      </c>
      <c r="E4">
        <f>SUM(D$2:D4)</f>
        <v>2.0033398305510722E-2</v>
      </c>
      <c r="G4">
        <v>3</v>
      </c>
      <c r="H4">
        <f t="shared" si="0"/>
        <v>-30438</v>
      </c>
      <c r="S4" t="s">
        <v>15</v>
      </c>
      <c r="T4" s="1">
        <v>11368</v>
      </c>
      <c r="U4" s="1">
        <v>19234</v>
      </c>
      <c r="W4" t="s">
        <v>3</v>
      </c>
      <c r="X4" s="1">
        <v>2668</v>
      </c>
    </row>
    <row r="5" spans="1:24" x14ac:dyDescent="0.3">
      <c r="A5" t="s">
        <v>3</v>
      </c>
      <c r="B5" s="1">
        <v>2668</v>
      </c>
      <c r="C5">
        <v>7.1428000000000005E-2</v>
      </c>
      <c r="D5">
        <f t="shared" si="1"/>
        <v>1.4900782458629106E-2</v>
      </c>
      <c r="E5">
        <f>SUM(D$2:D5)</f>
        <v>3.493418076413983E-2</v>
      </c>
      <c r="G5">
        <v>4</v>
      </c>
      <c r="H5">
        <f t="shared" si="0"/>
        <v>-37352</v>
      </c>
      <c r="S5" t="s">
        <v>5</v>
      </c>
      <c r="T5" s="1">
        <v>3039</v>
      </c>
      <c r="U5" s="1">
        <v>1408</v>
      </c>
      <c r="W5" t="s">
        <v>0</v>
      </c>
      <c r="X5" s="1">
        <v>3513</v>
      </c>
    </row>
    <row r="6" spans="1:24" x14ac:dyDescent="0.3">
      <c r="A6" t="s">
        <v>0</v>
      </c>
      <c r="B6" s="1">
        <v>3513</v>
      </c>
      <c r="C6">
        <v>7.1428000000000005E-2</v>
      </c>
      <c r="D6">
        <f t="shared" si="1"/>
        <v>1.962010823731786E-2</v>
      </c>
      <c r="E6">
        <f>SUM(D$2:D6)</f>
        <v>5.4554289001457687E-2</v>
      </c>
      <c r="G6">
        <v>5</v>
      </c>
      <c r="H6">
        <f t="shared" si="0"/>
        <v>-35130</v>
      </c>
      <c r="S6" t="s">
        <v>3</v>
      </c>
      <c r="T6" s="1">
        <v>2289</v>
      </c>
      <c r="U6" s="1">
        <v>2668</v>
      </c>
      <c r="W6" t="s">
        <v>6</v>
      </c>
      <c r="X6" s="1">
        <v>3964</v>
      </c>
    </row>
    <row r="7" spans="1:24" x14ac:dyDescent="0.3">
      <c r="A7" t="s">
        <v>6</v>
      </c>
      <c r="B7" s="1">
        <v>3964</v>
      </c>
      <c r="C7">
        <v>7.1428000000000005E-2</v>
      </c>
      <c r="D7">
        <f t="shared" si="1"/>
        <v>2.2138943652925704E-2</v>
      </c>
      <c r="E7">
        <f>SUM(D$2:D7)</f>
        <v>7.6693232654383395E-2</v>
      </c>
      <c r="G7">
        <v>6</v>
      </c>
      <c r="H7">
        <f t="shared" si="0"/>
        <v>-23784</v>
      </c>
      <c r="S7" t="s">
        <v>2</v>
      </c>
      <c r="T7" s="1">
        <v>1781</v>
      </c>
      <c r="U7" s="1">
        <v>7604</v>
      </c>
      <c r="W7" t="s">
        <v>2</v>
      </c>
      <c r="X7" s="1">
        <v>7604</v>
      </c>
    </row>
    <row r="8" spans="1:24" x14ac:dyDescent="0.3">
      <c r="A8" t="s">
        <v>2</v>
      </c>
      <c r="B8" s="1">
        <v>7604</v>
      </c>
      <c r="C8">
        <v>7.1428000000000005E-2</v>
      </c>
      <c r="D8">
        <f t="shared" si="1"/>
        <v>4.2468347007277259E-2</v>
      </c>
      <c r="E8">
        <f>SUM(D$2:D8)</f>
        <v>0.11916157966166066</v>
      </c>
      <c r="G8">
        <v>7</v>
      </c>
      <c r="H8">
        <f t="shared" si="0"/>
        <v>-15208</v>
      </c>
      <c r="S8" t="s">
        <v>0</v>
      </c>
      <c r="T8" s="1">
        <v>1364</v>
      </c>
      <c r="U8" s="1">
        <v>3513</v>
      </c>
      <c r="W8" t="s">
        <v>14</v>
      </c>
      <c r="X8" s="1">
        <v>8560</v>
      </c>
    </row>
    <row r="9" spans="1:24" x14ac:dyDescent="0.3">
      <c r="A9" t="s">
        <v>14</v>
      </c>
      <c r="B9" s="1">
        <v>8560</v>
      </c>
      <c r="C9">
        <v>7.1428000000000005E-2</v>
      </c>
      <c r="D9">
        <f t="shared" si="1"/>
        <v>4.7807607888255305E-2</v>
      </c>
      <c r="E9">
        <f>SUM(D$2:D9)</f>
        <v>0.16696918754991597</v>
      </c>
      <c r="G9">
        <v>8</v>
      </c>
      <c r="H9">
        <f t="shared" si="0"/>
        <v>17120</v>
      </c>
      <c r="S9" t="s">
        <v>10</v>
      </c>
      <c r="T9" s="1">
        <v>14791</v>
      </c>
      <c r="U9" s="1">
        <v>23898</v>
      </c>
      <c r="W9" t="s">
        <v>7</v>
      </c>
      <c r="X9" s="1">
        <v>8567</v>
      </c>
    </row>
    <row r="10" spans="1:24" x14ac:dyDescent="0.3">
      <c r="A10" t="s">
        <v>7</v>
      </c>
      <c r="B10" s="1">
        <v>8567</v>
      </c>
      <c r="C10">
        <v>7.1428000000000005E-2</v>
      </c>
      <c r="D10">
        <f t="shared" si="1"/>
        <v>4.7846702894705981E-2</v>
      </c>
      <c r="E10">
        <f>SUM(D$2:D10)</f>
        <v>0.21481589044462196</v>
      </c>
      <c r="G10">
        <v>9</v>
      </c>
      <c r="H10">
        <f t="shared" si="0"/>
        <v>51402</v>
      </c>
      <c r="S10" t="s">
        <v>9</v>
      </c>
      <c r="T10" s="1">
        <v>14354</v>
      </c>
      <c r="U10" s="1">
        <v>9854</v>
      </c>
      <c r="W10" t="s">
        <v>9</v>
      </c>
      <c r="X10" s="1">
        <v>9854</v>
      </c>
    </row>
    <row r="11" spans="1:24" x14ac:dyDescent="0.3">
      <c r="A11" t="s">
        <v>9</v>
      </c>
      <c r="B11" s="1">
        <v>9854</v>
      </c>
      <c r="C11">
        <v>7.1428000000000005E-2</v>
      </c>
      <c r="D11">
        <f t="shared" si="1"/>
        <v>5.5034599080708846E-2</v>
      </c>
      <c r="E11">
        <f>SUM(D$2:D11)</f>
        <v>0.26985048952533081</v>
      </c>
      <c r="G11">
        <v>10</v>
      </c>
      <c r="H11">
        <f t="shared" si="0"/>
        <v>98540</v>
      </c>
      <c r="S11" t="s">
        <v>1</v>
      </c>
      <c r="T11" s="1">
        <v>1523</v>
      </c>
      <c r="U11">
        <v>488</v>
      </c>
      <c r="W11" t="s">
        <v>15</v>
      </c>
      <c r="X11" s="1">
        <v>19234</v>
      </c>
    </row>
    <row r="12" spans="1:24" x14ac:dyDescent="0.3">
      <c r="A12" t="s">
        <v>15</v>
      </c>
      <c r="B12" s="1">
        <v>19234</v>
      </c>
      <c r="C12">
        <v>7.1428000000000005E-2</v>
      </c>
      <c r="D12">
        <f t="shared" si="1"/>
        <v>0.10742190772461477</v>
      </c>
      <c r="E12">
        <f>SUM(D$2:D12)</f>
        <v>0.37727239724994555</v>
      </c>
      <c r="G12">
        <v>11</v>
      </c>
      <c r="H12">
        <f t="shared" si="0"/>
        <v>269276</v>
      </c>
      <c r="S12" t="s">
        <v>6</v>
      </c>
      <c r="T12" s="1">
        <v>4119</v>
      </c>
      <c r="U12" s="1">
        <v>3964</v>
      </c>
      <c r="W12" t="s">
        <v>10</v>
      </c>
      <c r="X12" s="1">
        <v>23898</v>
      </c>
    </row>
    <row r="13" spans="1:24" x14ac:dyDescent="0.3">
      <c r="A13" t="s">
        <v>10</v>
      </c>
      <c r="B13" s="1">
        <v>23898</v>
      </c>
      <c r="C13">
        <v>7.1428000000000005E-2</v>
      </c>
      <c r="D13">
        <f t="shared" si="1"/>
        <v>0.1334703520226081</v>
      </c>
      <c r="E13">
        <f>SUM(D$2:D13)</f>
        <v>0.51074274927255359</v>
      </c>
      <c r="G13">
        <v>12</v>
      </c>
      <c r="H13">
        <f t="shared" si="0"/>
        <v>430164</v>
      </c>
      <c r="S13" t="s">
        <v>4</v>
      </c>
      <c r="T13" s="1">
        <v>2315</v>
      </c>
      <c r="U13" s="1">
        <v>1691</v>
      </c>
      <c r="W13" t="s">
        <v>12</v>
      </c>
      <c r="X13" s="1">
        <v>40957</v>
      </c>
    </row>
    <row r="14" spans="1:24" x14ac:dyDescent="0.3">
      <c r="A14" t="s">
        <v>12</v>
      </c>
      <c r="B14" s="1">
        <v>40957</v>
      </c>
      <c r="C14">
        <v>7.1428000000000005E-2</v>
      </c>
      <c r="D14">
        <f t="shared" si="1"/>
        <v>0.22874488274290566</v>
      </c>
      <c r="E14">
        <f>SUM(D$2:D14)</f>
        <v>0.73948763201545931</v>
      </c>
      <c r="G14">
        <v>13</v>
      </c>
      <c r="H14">
        <f t="shared" si="0"/>
        <v>901054</v>
      </c>
      <c r="S14" t="s">
        <v>7</v>
      </c>
      <c r="T14" s="1">
        <v>8552</v>
      </c>
      <c r="U14" s="1">
        <v>8567</v>
      </c>
      <c r="W14" t="s">
        <v>13</v>
      </c>
      <c r="X14" s="1">
        <v>46645</v>
      </c>
    </row>
    <row r="15" spans="1:24" x14ac:dyDescent="0.3">
      <c r="A15" t="s">
        <v>13</v>
      </c>
      <c r="B15" s="1">
        <v>46645</v>
      </c>
      <c r="C15">
        <v>7.1428000000000005E-2</v>
      </c>
      <c r="D15">
        <f t="shared" si="1"/>
        <v>0.26051236798454069</v>
      </c>
      <c r="E15">
        <f>SUM(D$2:D15)</f>
        <v>1</v>
      </c>
      <c r="G15">
        <v>14</v>
      </c>
      <c r="H15">
        <f t="shared" si="0"/>
        <v>1212770</v>
      </c>
    </row>
    <row r="16" spans="1:24" x14ac:dyDescent="0.3">
      <c r="B16" s="1">
        <f>SUM(B2:B15)</f>
        <v>179051</v>
      </c>
      <c r="D16">
        <f>SUM(D2:D15)</f>
        <v>1</v>
      </c>
      <c r="E16" s="4">
        <f>SUM(E2:E15)</f>
        <v>3.5978296686418956</v>
      </c>
      <c r="F16" s="4"/>
      <c r="H16" s="3">
        <f>SUM(H2:H15)/(14*13)</f>
        <v>15355.76923076923</v>
      </c>
    </row>
    <row r="17" spans="2:15" x14ac:dyDescent="0.3">
      <c r="B17" s="2">
        <f>AVERAGE(B2:B15)</f>
        <v>12789.357142857143</v>
      </c>
    </row>
    <row r="19" spans="2:15" x14ac:dyDescent="0.3">
      <c r="F19" t="s">
        <v>22</v>
      </c>
      <c r="G19">
        <f>15/13-(2/13)*E16</f>
        <v>0.6003338971320159</v>
      </c>
      <c r="I19" t="s">
        <v>24</v>
      </c>
      <c r="J19">
        <f>H16/(2*B17)</f>
        <v>0.60033389713201613</v>
      </c>
    </row>
    <row r="21" spans="2:15" x14ac:dyDescent="0.3">
      <c r="B21" s="2">
        <f>2*B17*0.62467</f>
        <v>15978.255452857142</v>
      </c>
    </row>
    <row r="24" spans="2:15" x14ac:dyDescent="0.3">
      <c r="O24">
        <f>12740.1*14</f>
        <v>178361.4</v>
      </c>
    </row>
    <row r="25" spans="2:15" x14ac:dyDescent="0.3">
      <c r="O25">
        <f>178361/14</f>
        <v>12740.071428571429</v>
      </c>
    </row>
  </sheetData>
  <sortState ref="J28:K41">
    <sortCondition ref="K2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Unità locali Tabelle 4.9 e 4.10</vt:lpstr>
      <vt:lpstr>importazioni</vt:lpstr>
      <vt:lpstr>esportazioni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Riani</dc:creator>
  <cp:lastModifiedBy>Mriani</cp:lastModifiedBy>
  <dcterms:created xsi:type="dcterms:W3CDTF">2011-01-10T20:48:39Z</dcterms:created>
  <dcterms:modified xsi:type="dcterms:W3CDTF">2019-03-12T09:47:35Z</dcterms:modified>
</cp:coreProperties>
</file>