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ooks\AD\Excel\"/>
    </mc:Choice>
  </mc:AlternateContent>
  <bookViews>
    <workbookView xWindow="0" yWindow="0" windowWidth="13584" windowHeight="5484" tabRatio="888" activeTab="3"/>
  </bookViews>
  <sheets>
    <sheet name="Quartili 10 VALORI" sheetId="7" r:id="rId1"/>
    <sheet name="7 VALORI" sheetId="11" r:id="rId2"/>
    <sheet name="11 VALORI" sheetId="12" r:id="rId3"/>
    <sheet name="Percentili" sheetId="1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3" l="1"/>
  <c r="E2" i="13"/>
  <c r="I17" i="13"/>
  <c r="I15" i="13"/>
  <c r="I13" i="13"/>
  <c r="E10" i="13"/>
  <c r="E15" i="13"/>
  <c r="C10" i="13"/>
  <c r="C9" i="13"/>
  <c r="C8" i="13"/>
  <c r="C7" i="13"/>
  <c r="C6" i="13"/>
  <c r="C5" i="13"/>
  <c r="C4" i="13"/>
  <c r="C3" i="13"/>
  <c r="C2" i="13"/>
  <c r="E12" i="13" s="1"/>
  <c r="C1" i="13"/>
  <c r="E5" i="12"/>
  <c r="E4" i="12"/>
  <c r="E3" i="12"/>
  <c r="E2" i="12"/>
  <c r="E3" i="7"/>
  <c r="E3" i="11"/>
  <c r="E5" i="11"/>
  <c r="E4" i="11"/>
  <c r="E2" i="11"/>
  <c r="E5" i="7"/>
  <c r="E4" i="7"/>
  <c r="E2" i="7"/>
  <c r="E17" i="13" l="1"/>
  <c r="G21" i="7"/>
  <c r="D14" i="7"/>
  <c r="O20" i="7"/>
  <c r="L22" i="7"/>
  <c r="M18" i="7"/>
  <c r="M17" i="7"/>
  <c r="J10" i="7"/>
  <c r="F22" i="7"/>
  <c r="F26" i="7"/>
  <c r="F24" i="7"/>
  <c r="J18" i="7"/>
  <c r="J22" i="7"/>
  <c r="J16" i="7"/>
  <c r="J11" i="7"/>
  <c r="J15" i="7"/>
  <c r="J14" i="7"/>
  <c r="L14" i="7"/>
  <c r="J9" i="7" l="1"/>
  <c r="C2" i="7"/>
  <c r="C3" i="7"/>
  <c r="C4" i="7"/>
  <c r="C5" i="7"/>
  <c r="C6" i="7"/>
  <c r="C7" i="7"/>
  <c r="C8" i="7"/>
  <c r="C9" i="7"/>
  <c r="C10" i="7"/>
  <c r="C1" i="7"/>
  <c r="I25" i="7" l="1"/>
  <c r="R20" i="7"/>
  <c r="D16" i="7"/>
  <c r="D13" i="7"/>
  <c r="R21" i="7"/>
</calcChain>
</file>

<file path=xl/sharedStrings.xml><?xml version="1.0" encoding="utf-8"?>
<sst xmlns="http://schemas.openxmlformats.org/spreadsheetml/2006/main" count="30" uniqueCount="15">
  <si>
    <t>xi</t>
  </si>
  <si>
    <t>esc</t>
  </si>
  <si>
    <t>inc</t>
  </si>
  <si>
    <t>x(i)</t>
  </si>
  <si>
    <t>ESC.QUARTILE 1</t>
  </si>
  <si>
    <t>INC.QUARTILE 1</t>
  </si>
  <si>
    <t>ESC.QUARTILE 3</t>
  </si>
  <si>
    <t>INC.QUARTILE 3</t>
  </si>
  <si>
    <t>Nella funzione PERCENTILE.INC (e PERCENTILE) la posizione del z-esimo percentile è = z*(n-1)+1. </t>
  </si>
  <si>
    <t>Nella funzione ESC.PERCENTILE la posizione del z-esimo percentile è =z*(n+1).</t>
  </si>
  <si>
    <t>Posizione del 21-esimo percentile nella formula ESC.PERCENTILE</t>
  </si>
  <si>
    <t xml:space="preserve">Calcolo manuale del 21-esimo percentile </t>
  </si>
  <si>
    <t>Posizione del 21-esimo percentile nella formula INC.PERCENTILE</t>
  </si>
  <si>
    <t>ESC.PERCENTILE 0.21</t>
  </si>
  <si>
    <t>INC.PERCENTILE 0.21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</si>
</sst>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3" x14ac:knownFonts="1">
    <font>
      <sz val="11"/>
      <color theme="1"/>
      <name val="Calibri"/>
      <family val="2"/>
      <scheme val="minor"/>
    </font>
    <font>
      <sz val="10"/>
      <color rgb="FF333333"/>
      <name val="Georgia"/>
      <family val="1"/>
    </font>
    <font>
      <sz val="9"/>
      <color rgb="FF2F2F2F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E5" sqref="E5"/>
    </sheetView>
  </sheetViews>
  <sheetFormatPr defaultRowHeight="14.4" x14ac:dyDescent="0.3"/>
  <cols>
    <col min="12" max="12" width="9.21875" bestFit="1" customWidth="1"/>
  </cols>
  <sheetData>
    <row r="1" spans="1:12" x14ac:dyDescent="0.3">
      <c r="A1">
        <v>20</v>
      </c>
      <c r="B1">
        <v>1</v>
      </c>
      <c r="C1">
        <f>SMALL(A$1:A$10,B1)</f>
        <v>20</v>
      </c>
    </row>
    <row r="2" spans="1:12" x14ac:dyDescent="0.3">
      <c r="A2">
        <v>25</v>
      </c>
      <c r="B2">
        <v>2</v>
      </c>
      <c r="C2">
        <f>SMALL(A$1:A$10,B2)</f>
        <v>25</v>
      </c>
      <c r="E2">
        <f>_xlfn.QUARTILE.EXC(A1:A10,1)</f>
        <v>28.75</v>
      </c>
      <c r="F2" t="s">
        <v>4</v>
      </c>
      <c r="J2" s="2" t="s">
        <v>8</v>
      </c>
    </row>
    <row r="3" spans="1:12" x14ac:dyDescent="0.3">
      <c r="A3">
        <v>40</v>
      </c>
      <c r="B3">
        <v>3</v>
      </c>
      <c r="C3">
        <f>SMALL(A$1:A$10,B3)</f>
        <v>30</v>
      </c>
      <c r="E3">
        <f>_xlfn.QUARTILE.INC(A1:A10,1)</f>
        <v>32.5</v>
      </c>
      <c r="F3" t="s">
        <v>5</v>
      </c>
    </row>
    <row r="4" spans="1:12" x14ac:dyDescent="0.3">
      <c r="A4">
        <v>30</v>
      </c>
      <c r="B4">
        <v>4</v>
      </c>
      <c r="C4">
        <f>SMALL(A$1:A$10,B4)</f>
        <v>40</v>
      </c>
      <c r="E4">
        <f>_xlfn.QUARTILE.EXC(A1:A10,3)</f>
        <v>105</v>
      </c>
      <c r="F4" t="s">
        <v>6</v>
      </c>
      <c r="J4" s="2" t="s">
        <v>9</v>
      </c>
    </row>
    <row r="5" spans="1:12" x14ac:dyDescent="0.3">
      <c r="A5">
        <v>120</v>
      </c>
      <c r="B5">
        <v>5</v>
      </c>
      <c r="C5">
        <f>SMALL(A$1:A$10,B5)</f>
        <v>40</v>
      </c>
      <c r="E5">
        <f>_xlfn.QUARTILE.INC(A1:A10,3)</f>
        <v>97.5</v>
      </c>
      <c r="F5" t="s">
        <v>7</v>
      </c>
    </row>
    <row r="6" spans="1:12" x14ac:dyDescent="0.3">
      <c r="A6">
        <v>40</v>
      </c>
      <c r="B6">
        <v>6</v>
      </c>
      <c r="C6">
        <f>SMALL(A$1:A$10,B6)</f>
        <v>50</v>
      </c>
      <c r="J6" s="1"/>
    </row>
    <row r="7" spans="1:12" x14ac:dyDescent="0.3">
      <c r="A7">
        <v>180</v>
      </c>
      <c r="B7">
        <v>7</v>
      </c>
      <c r="C7">
        <f>SMALL(A$1:A$10,B7)</f>
        <v>90</v>
      </c>
      <c r="H7">
        <v>1</v>
      </c>
    </row>
    <row r="8" spans="1:12" x14ac:dyDescent="0.3">
      <c r="A8">
        <v>100</v>
      </c>
      <c r="B8">
        <v>8</v>
      </c>
      <c r="C8">
        <f>SMALL(A$1:A$10,B8)</f>
        <v>100</v>
      </c>
      <c r="H8">
        <v>2</v>
      </c>
    </row>
    <row r="9" spans="1:12" x14ac:dyDescent="0.3">
      <c r="A9">
        <v>50</v>
      </c>
      <c r="B9">
        <v>9</v>
      </c>
      <c r="C9">
        <f>SMALL(A$1:A$10,B9)</f>
        <v>120</v>
      </c>
      <c r="H9">
        <v>5</v>
      </c>
      <c r="I9" t="s">
        <v>1</v>
      </c>
      <c r="J9">
        <f>_xlfn.QUARTILE.EXC(H7:H13,1)</f>
        <v>2</v>
      </c>
    </row>
    <row r="10" spans="1:12" x14ac:dyDescent="0.3">
      <c r="A10">
        <v>90</v>
      </c>
      <c r="B10">
        <v>10</v>
      </c>
      <c r="C10">
        <f>SMALL(A$1:A$10,B10)</f>
        <v>180</v>
      </c>
      <c r="E10" s="3"/>
      <c r="H10">
        <v>7</v>
      </c>
      <c r="I10" t="s">
        <v>2</v>
      </c>
      <c r="J10">
        <f>_xlfn.QUARTILE.INC(H7:H13,1)</f>
        <v>3.5</v>
      </c>
    </row>
    <row r="11" spans="1:12" x14ac:dyDescent="0.3">
      <c r="A11" t="s">
        <v>0</v>
      </c>
      <c r="C11" t="s">
        <v>3</v>
      </c>
      <c r="H11">
        <v>10</v>
      </c>
      <c r="J11">
        <f>QUARTILE(H7:H13,1)</f>
        <v>3.5</v>
      </c>
    </row>
    <row r="12" spans="1:12" x14ac:dyDescent="0.3">
      <c r="H12">
        <v>14</v>
      </c>
    </row>
    <row r="13" spans="1:12" x14ac:dyDescent="0.3">
      <c r="D13">
        <f>C2*0.69+C3*0.31</f>
        <v>26.55</v>
      </c>
      <c r="H13">
        <v>15</v>
      </c>
    </row>
    <row r="14" spans="1:12" x14ac:dyDescent="0.3">
      <c r="D14">
        <f>0.21*9+1</f>
        <v>2.8899999999999997</v>
      </c>
      <c r="I14" t="s">
        <v>1</v>
      </c>
      <c r="J14">
        <f>_xlfn.QUARTILE.EXC(H7:H14,1)</f>
        <v>2</v>
      </c>
      <c r="L14">
        <f>9*0.25</f>
        <v>2.25</v>
      </c>
    </row>
    <row r="15" spans="1:12" x14ac:dyDescent="0.3">
      <c r="I15" t="s">
        <v>2</v>
      </c>
      <c r="J15">
        <f>_xlfn.QUARTILE.INC(H7:H14,1)</f>
        <v>3.5</v>
      </c>
    </row>
    <row r="16" spans="1:12" x14ac:dyDescent="0.3">
      <c r="D16">
        <f>C2*0.11+C3*0.89</f>
        <v>29.45</v>
      </c>
      <c r="J16">
        <f>QUARTILE(H7:H14,1)</f>
        <v>3.5</v>
      </c>
    </row>
    <row r="17" spans="6:18" x14ac:dyDescent="0.3">
      <c r="M17">
        <f>0.25*6+1</f>
        <v>2.5</v>
      </c>
    </row>
    <row r="18" spans="6:18" x14ac:dyDescent="0.3">
      <c r="J18">
        <f>0.25*11</f>
        <v>2.75</v>
      </c>
      <c r="M18">
        <f>0.75*6+1</f>
        <v>5.5</v>
      </c>
    </row>
    <row r="20" spans="6:18" x14ac:dyDescent="0.3">
      <c r="O20">
        <f>SUM(A3:A4,A8:B8)</f>
        <v>178</v>
      </c>
      <c r="R20">
        <f>_xlfn.QUARTILE.EXC(C1:C10,2)</f>
        <v>45</v>
      </c>
    </row>
    <row r="21" spans="6:18" x14ac:dyDescent="0.3">
      <c r="G21">
        <f>0.21*11</f>
        <v>2.31</v>
      </c>
      <c r="R21">
        <f>_xlfn.QUARTILE.INC(C1:C10,2)</f>
        <v>45</v>
      </c>
    </row>
    <row r="22" spans="6:18" x14ac:dyDescent="0.3">
      <c r="F22">
        <f>0.25*6+1</f>
        <v>2.5</v>
      </c>
      <c r="J22">
        <f>11/4</f>
        <v>2.75</v>
      </c>
      <c r="L22" t="e">
        <f>_xlfn.QUARTILE.EXC(C3:C4,C7:C9)</f>
        <v>#VALUE!</v>
      </c>
    </row>
    <row r="24" spans="6:18" x14ac:dyDescent="0.3">
      <c r="F24">
        <f>100*0.75+120*0.25</f>
        <v>105</v>
      </c>
    </row>
    <row r="25" spans="6:18" x14ac:dyDescent="0.3">
      <c r="I25" t="e">
        <f>_xlfn.PERCENTILE.EXC(C1:C10,1)</f>
        <v>#NUM!</v>
      </c>
    </row>
    <row r="26" spans="6:18" x14ac:dyDescent="0.3">
      <c r="F26">
        <f>0.75*9+1</f>
        <v>7.75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B1" sqref="B1"/>
    </sheetView>
  </sheetViews>
  <sheetFormatPr defaultRowHeight="14.4" x14ac:dyDescent="0.3"/>
  <cols>
    <col min="12" max="12" width="9.21875" bestFit="1" customWidth="1"/>
  </cols>
  <sheetData>
    <row r="1" spans="1:10" x14ac:dyDescent="0.3">
      <c r="A1">
        <v>1</v>
      </c>
    </row>
    <row r="2" spans="1:10" x14ac:dyDescent="0.3">
      <c r="A2">
        <v>2</v>
      </c>
      <c r="E2">
        <f>_xlfn.QUARTILE.EXC(A1:A7,1)</f>
        <v>2</v>
      </c>
      <c r="F2" t="s">
        <v>4</v>
      </c>
      <c r="J2" s="2"/>
    </row>
    <row r="3" spans="1:10" x14ac:dyDescent="0.3">
      <c r="A3">
        <v>5</v>
      </c>
      <c r="E3">
        <f>_xlfn.QUARTILE.INC(A1:A7,1)</f>
        <v>3.5</v>
      </c>
      <c r="F3" t="s">
        <v>5</v>
      </c>
    </row>
    <row r="4" spans="1:10" x14ac:dyDescent="0.3">
      <c r="A4">
        <v>7</v>
      </c>
      <c r="E4">
        <f>_xlfn.QUARTILE.EXC(A1:A7,3)</f>
        <v>14</v>
      </c>
      <c r="F4" t="s">
        <v>6</v>
      </c>
      <c r="J4" s="2"/>
    </row>
    <row r="5" spans="1:10" x14ac:dyDescent="0.3">
      <c r="A5">
        <v>10</v>
      </c>
      <c r="E5">
        <f>_xlfn.QUARTILE.INC(A1:A7,3)</f>
        <v>12</v>
      </c>
      <c r="F5" t="s">
        <v>7</v>
      </c>
    </row>
    <row r="6" spans="1:10" x14ac:dyDescent="0.3">
      <c r="A6">
        <v>14</v>
      </c>
      <c r="J6" s="1"/>
    </row>
    <row r="7" spans="1:10" x14ac:dyDescent="0.3">
      <c r="A7"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E6" sqref="E6"/>
    </sheetView>
  </sheetViews>
  <sheetFormatPr defaultRowHeight="14.4" x14ac:dyDescent="0.3"/>
  <cols>
    <col min="12" max="12" width="9.21875" bestFit="1" customWidth="1"/>
  </cols>
  <sheetData>
    <row r="1" spans="1:10" x14ac:dyDescent="0.3">
      <c r="A1">
        <v>1</v>
      </c>
    </row>
    <row r="2" spans="1:10" x14ac:dyDescent="0.3">
      <c r="A2">
        <v>2</v>
      </c>
      <c r="E2">
        <f>_xlfn.QUARTILE.EXC(A1:A11,1)</f>
        <v>5</v>
      </c>
      <c r="F2" t="s">
        <v>4</v>
      </c>
      <c r="J2" s="2"/>
    </row>
    <row r="3" spans="1:10" x14ac:dyDescent="0.3">
      <c r="A3">
        <v>5</v>
      </c>
      <c r="E3">
        <f>_xlfn.QUARTILE.INC(A1:A11,1)</f>
        <v>6</v>
      </c>
      <c r="F3" t="s">
        <v>5</v>
      </c>
    </row>
    <row r="4" spans="1:10" x14ac:dyDescent="0.3">
      <c r="A4">
        <v>7</v>
      </c>
      <c r="E4">
        <f>_xlfn.QUARTILE.EXC(A1:A11,3)</f>
        <v>20</v>
      </c>
      <c r="F4" t="s">
        <v>6</v>
      </c>
      <c r="J4" s="2"/>
    </row>
    <row r="5" spans="1:10" x14ac:dyDescent="0.3">
      <c r="A5">
        <v>10</v>
      </c>
      <c r="E5">
        <f>_xlfn.QUARTILE.INC(A1:A11,3)</f>
        <v>19</v>
      </c>
      <c r="F5" t="s">
        <v>7</v>
      </c>
    </row>
    <row r="6" spans="1:10" x14ac:dyDescent="0.3">
      <c r="A6">
        <v>14</v>
      </c>
      <c r="J6" s="1"/>
    </row>
    <row r="7" spans="1:10" x14ac:dyDescent="0.3">
      <c r="A7">
        <v>15</v>
      </c>
    </row>
    <row r="8" spans="1:10" x14ac:dyDescent="0.3">
      <c r="A8">
        <v>18</v>
      </c>
    </row>
    <row r="9" spans="1:10" x14ac:dyDescent="0.3">
      <c r="A9">
        <v>20</v>
      </c>
    </row>
    <row r="10" spans="1:10" x14ac:dyDescent="0.3">
      <c r="A10">
        <v>21</v>
      </c>
    </row>
    <row r="11" spans="1:10" x14ac:dyDescent="0.3">
      <c r="A11">
        <v>10000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21" sqref="F21"/>
    </sheetView>
  </sheetViews>
  <sheetFormatPr defaultRowHeight="14.4" x14ac:dyDescent="0.3"/>
  <cols>
    <col min="12" max="12" width="9.21875" bestFit="1" customWidth="1"/>
  </cols>
  <sheetData>
    <row r="1" spans="1:10" x14ac:dyDescent="0.3">
      <c r="A1">
        <v>20</v>
      </c>
      <c r="B1">
        <v>1</v>
      </c>
      <c r="C1">
        <f>SMALL(A$1:A$10,B1)</f>
        <v>20</v>
      </c>
    </row>
    <row r="2" spans="1:10" x14ac:dyDescent="0.3">
      <c r="A2">
        <v>25</v>
      </c>
      <c r="B2">
        <v>2</v>
      </c>
      <c r="C2">
        <f>SMALL(A$1:A$10,B2)</f>
        <v>25</v>
      </c>
      <c r="E2">
        <f>_xlfn.PERCENTILE.EXC(A1:A10,0.21)</f>
        <v>26.55</v>
      </c>
      <c r="F2" t="s">
        <v>13</v>
      </c>
      <c r="J2" s="2" t="s">
        <v>8</v>
      </c>
    </row>
    <row r="3" spans="1:10" x14ac:dyDescent="0.3">
      <c r="A3">
        <v>40</v>
      </c>
      <c r="B3">
        <v>3</v>
      </c>
      <c r="C3">
        <f>SMALL(A$1:A$10,B3)</f>
        <v>30</v>
      </c>
      <c r="E3">
        <f>_xlfn.PERCENTILE.INC(A1:A10,0.21)</f>
        <v>29.45</v>
      </c>
      <c r="F3" t="s">
        <v>14</v>
      </c>
    </row>
    <row r="4" spans="1:10" x14ac:dyDescent="0.3">
      <c r="A4">
        <v>30</v>
      </c>
      <c r="B4">
        <v>4</v>
      </c>
      <c r="C4">
        <f>SMALL(A$1:A$10,B4)</f>
        <v>40</v>
      </c>
      <c r="J4" s="2" t="s">
        <v>9</v>
      </c>
    </row>
    <row r="5" spans="1:10" x14ac:dyDescent="0.3">
      <c r="A5">
        <v>120</v>
      </c>
      <c r="B5">
        <v>5</v>
      </c>
      <c r="C5">
        <f>SMALL(A$1:A$10,B5)</f>
        <v>40</v>
      </c>
    </row>
    <row r="6" spans="1:10" x14ac:dyDescent="0.3">
      <c r="A6">
        <v>40</v>
      </c>
      <c r="B6">
        <v>6</v>
      </c>
      <c r="C6">
        <f>SMALL(A$1:A$10,B6)</f>
        <v>50</v>
      </c>
      <c r="J6" s="1"/>
    </row>
    <row r="7" spans="1:10" x14ac:dyDescent="0.3">
      <c r="A7">
        <v>180</v>
      </c>
      <c r="B7">
        <v>7</v>
      </c>
      <c r="C7">
        <f>SMALL(A$1:A$10,B7)</f>
        <v>90</v>
      </c>
    </row>
    <row r="8" spans="1:10" x14ac:dyDescent="0.3">
      <c r="A8">
        <v>100</v>
      </c>
      <c r="B8">
        <v>8</v>
      </c>
      <c r="C8">
        <f>SMALL(A$1:A$10,B8)</f>
        <v>100</v>
      </c>
    </row>
    <row r="9" spans="1:10" x14ac:dyDescent="0.3">
      <c r="A9">
        <v>50</v>
      </c>
      <c r="B9">
        <v>9</v>
      </c>
      <c r="C9">
        <f>SMALL(A$1:A$10,B9)</f>
        <v>120</v>
      </c>
      <c r="E9" t="s">
        <v>10</v>
      </c>
    </row>
    <row r="10" spans="1:10" x14ac:dyDescent="0.3">
      <c r="A10">
        <v>90</v>
      </c>
      <c r="B10">
        <v>10</v>
      </c>
      <c r="C10">
        <f>SMALL(A$1:A$10,B10)</f>
        <v>180</v>
      </c>
      <c r="E10">
        <f>0.21*11</f>
        <v>2.31</v>
      </c>
    </row>
    <row r="11" spans="1:10" x14ac:dyDescent="0.3">
      <c r="A11" t="s">
        <v>0</v>
      </c>
      <c r="C11" t="s">
        <v>3</v>
      </c>
      <c r="E11" t="s">
        <v>11</v>
      </c>
    </row>
    <row r="12" spans="1:10" x14ac:dyDescent="0.3">
      <c r="E12">
        <f>C2*0.69+C3*0.31</f>
        <v>26.55</v>
      </c>
    </row>
    <row r="13" spans="1:10" x14ac:dyDescent="0.3">
      <c r="I13">
        <f>0.25*6+1</f>
        <v>2.5</v>
      </c>
    </row>
    <row r="14" spans="1:10" x14ac:dyDescent="0.3">
      <c r="E14" t="s">
        <v>12</v>
      </c>
    </row>
    <row r="15" spans="1:10" x14ac:dyDescent="0.3">
      <c r="E15">
        <f>0.21*9+1</f>
        <v>2.8899999999999997</v>
      </c>
      <c r="I15">
        <f>100*0.75+120*0.25</f>
        <v>105</v>
      </c>
    </row>
    <row r="16" spans="1:10" x14ac:dyDescent="0.3">
      <c r="E16" t="s">
        <v>11</v>
      </c>
    </row>
    <row r="17" spans="5:9" x14ac:dyDescent="0.3">
      <c r="E17">
        <f>C2*0.11+C3*0.89</f>
        <v>29.45</v>
      </c>
      <c r="I17">
        <f>0.75*9+1</f>
        <v>7.75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Quartili 10 VALORI</vt:lpstr>
      <vt:lpstr>7 VALORI</vt:lpstr>
      <vt:lpstr>11 VALORI</vt:lpstr>
      <vt:lpstr>Percentili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Mriani</dc:creator>
  <cp:lastModifiedBy>Mriani</cp:lastModifiedBy>
  <dcterms:created xsi:type="dcterms:W3CDTF">2018-11-12T16:10:47Z</dcterms:created>
  <dcterms:modified xsi:type="dcterms:W3CDTF">2019-03-11T21:52:07Z</dcterms:modified>
</cp:coreProperties>
</file>