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1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/Users/gian/Dropbox/Area accademica/Corsi/ADA/esercizi/"/>
    </mc:Choice>
  </mc:AlternateContent>
  <xr:revisionPtr revIDLastSave="0" documentId="13_ncr:1_{408D3E4E-F847-A043-970E-5B22A44830BD}" xr6:coauthVersionLast="47" xr6:coauthVersionMax="47" xr10:uidLastSave="{00000000-0000-0000-0000-000000000000}"/>
  <bookViews>
    <workbookView xWindow="0" yWindow="760" windowWidth="34560" windowHeight="21580" xr2:uid="{00000000-000D-0000-FFFF-FFFF00000000}"/>
  </bookViews>
  <sheets>
    <sheet name="regr.lin" sheetId="7" r:id="rId1"/>
    <sheet name="reg semplice AD" sheetId="10" r:id="rId2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2" i="7" l="1"/>
  <c r="N2" i="7"/>
  <c r="I18" i="7"/>
  <c r="E18" i="7"/>
  <c r="F18" i="7"/>
  <c r="F15" i="7"/>
  <c r="E15" i="7"/>
  <c r="J3" i="7"/>
  <c r="E2" i="7" a="1"/>
  <c r="E2" i="7"/>
  <c r="M2" i="7"/>
  <c r="I2" i="7"/>
  <c r="I3" i="7"/>
  <c r="F19" i="7"/>
  <c r="E19" i="7"/>
  <c r="I16" i="7"/>
  <c r="J16" i="7"/>
  <c r="I19" i="7"/>
  <c r="J19" i="7"/>
  <c r="I15" i="7"/>
  <c r="J15" i="7"/>
  <c r="J2" i="7"/>
  <c r="J18" i="7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<sst xmlns="http://schemas.openxmlformats.org/spreadsheetml/2006/main" count="103" uniqueCount="70">
  <si>
    <t>A</t>
  </si>
  <si>
    <t>B</t>
  </si>
  <si>
    <t>C</t>
  </si>
  <si>
    <t>D</t>
  </si>
  <si>
    <t>E</t>
  </si>
  <si>
    <t>F</t>
  </si>
  <si>
    <t>G</t>
  </si>
  <si>
    <t>xi</t>
  </si>
  <si>
    <t>yi</t>
  </si>
  <si>
    <t>H</t>
  </si>
  <si>
    <t>X = Prezzi in Euro</t>
  </si>
  <si>
    <t>Y = vendite (n. pezzi)</t>
  </si>
  <si>
    <t>alpha</t>
  </si>
  <si>
    <t>beta</t>
  </si>
  <si>
    <t>s(beta)</t>
  </si>
  <si>
    <t>s(alpha)</t>
  </si>
  <si>
    <t>R quad</t>
  </si>
  <si>
    <t>d.f.</t>
  </si>
  <si>
    <t>SSR</t>
  </si>
  <si>
    <t>SSE</t>
  </si>
  <si>
    <t>s</t>
  </si>
  <si>
    <t>t(beta)</t>
  </si>
  <si>
    <t>t(alpha)</t>
  </si>
  <si>
    <t>p-value (beta)</t>
  </si>
  <si>
    <t>p-value (alpha)</t>
  </si>
  <si>
    <t>t(gamma)</t>
  </si>
  <si>
    <t>liv. di conf. (gamma)</t>
  </si>
  <si>
    <t>Estremo inferiore</t>
  </si>
  <si>
    <t>Estremo superiore</t>
  </si>
  <si>
    <t>sigma</t>
  </si>
  <si>
    <t>Elementi per il calcolo degli intervalli per i parametri alpha e beta</t>
  </si>
  <si>
    <t>Elementi per il calcolo dell'intervallo di sigma</t>
  </si>
  <si>
    <t>input di probabilità per la funzione INV.CHI</t>
  </si>
  <si>
    <t>input di probabilità per la funzione INV.T</t>
  </si>
  <si>
    <t>chi(gamma)</t>
  </si>
  <si>
    <t>sigma^2</t>
  </si>
  <si>
    <t>Valore critico</t>
  </si>
  <si>
    <t>p-value di F</t>
  </si>
  <si>
    <t>input per la funzione INV.F</t>
  </si>
  <si>
    <t>Prezzi xi</t>
  </si>
  <si>
    <t>OUTPUT RIEPILOGO</t>
  </si>
  <si>
    <t>Statistica della regressione</t>
  </si>
  <si>
    <t>R multiplo</t>
  </si>
  <si>
    <t>R al quadrato</t>
  </si>
  <si>
    <t>R al quadrato corretto</t>
  </si>
  <si>
    <t>Errore standard</t>
  </si>
  <si>
    <t>Osservazioni</t>
  </si>
  <si>
    <t>ANALISI VARIANZA</t>
  </si>
  <si>
    <t>Regressione</t>
  </si>
  <si>
    <t>Residuo</t>
  </si>
  <si>
    <t>Totale</t>
  </si>
  <si>
    <t>Intercetta</t>
  </si>
  <si>
    <t>gdl</t>
  </si>
  <si>
    <t>SQ</t>
  </si>
  <si>
    <t>MQ</t>
  </si>
  <si>
    <t>Significatività F</t>
  </si>
  <si>
    <t>Coefficienti</t>
  </si>
  <si>
    <t>Stat t</t>
  </si>
  <si>
    <t>Valore di significatività</t>
  </si>
  <si>
    <t>Inferiore 95%</t>
  </si>
  <si>
    <t>Superiore 95%</t>
  </si>
  <si>
    <t>Inferiore 99.0%</t>
  </si>
  <si>
    <t>Superiore 99.0%</t>
  </si>
  <si>
    <t>Inferiore 95.0%</t>
  </si>
  <si>
    <t>Superiore 95.0%</t>
  </si>
  <si>
    <t>OUTPUT RESIDUI</t>
  </si>
  <si>
    <t>Osservazione</t>
  </si>
  <si>
    <t>Previsto yi</t>
  </si>
  <si>
    <t>Residui</t>
  </si>
  <si>
    <t>Residui standard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</si>
</sst>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00"/>
    <numFmt numFmtId="165" formatCode="0.000000"/>
    <numFmt numFmtId="166" formatCode="0.00000"/>
    <numFmt numFmtId="167" formatCode="0.0000"/>
  </numFmts>
  <fonts count="7" x14ac:knownFonts="1">
    <font>
      <sz val="10"/>
      <name val="Arial"/>
    </font>
    <font>
      <sz val="8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b/>
      <i/>
      <sz val="12"/>
      <name val="Arial"/>
      <family val="2"/>
    </font>
    <font>
      <b/>
      <sz val="10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8"/>
      </left>
      <right/>
      <top/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3" fillId="0" borderId="0" xfId="0" applyFont="1"/>
    <xf numFmtId="0" fontId="2" fillId="0" borderId="1" xfId="0" applyFont="1" applyBorder="1" applyAlignment="1">
      <alignment vertical="top" wrapText="1"/>
    </xf>
    <xf numFmtId="0" fontId="4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justify" vertical="top" wrapText="1"/>
    </xf>
    <xf numFmtId="2" fontId="3" fillId="0" borderId="1" xfId="0" applyNumberFormat="1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3" fillId="0" borderId="0" xfId="0" applyFont="1" applyAlignment="1">
      <alignment vertical="top" wrapText="1"/>
    </xf>
    <xf numFmtId="0" fontId="0" fillId="0" borderId="0" xfId="0" applyAlignment="1">
      <alignment vertical="top" wrapText="1"/>
    </xf>
    <xf numFmtId="164" fontId="0" fillId="0" borderId="0" xfId="0" applyNumberFormat="1"/>
    <xf numFmtId="164" fontId="0" fillId="0" borderId="0" xfId="0" applyNumberFormat="1" applyAlignment="1">
      <alignment vertical="top" wrapText="1"/>
    </xf>
    <xf numFmtId="164" fontId="0" fillId="0" borderId="0" xfId="0" applyNumberFormat="1" applyAlignment="1">
      <alignment horizontal="center"/>
    </xf>
    <xf numFmtId="166" fontId="0" fillId="0" borderId="0" xfId="0" applyNumberFormat="1"/>
    <xf numFmtId="167" fontId="3" fillId="0" borderId="0" xfId="0" applyNumberFormat="1" applyFont="1"/>
    <xf numFmtId="167" fontId="4" fillId="0" borderId="2" xfId="0" applyNumberFormat="1" applyFont="1" applyBorder="1" applyAlignment="1">
      <alignment horizontal="centerContinuous"/>
    </xf>
    <xf numFmtId="167" fontId="3" fillId="0" borderId="3" xfId="0" applyNumberFormat="1" applyFont="1" applyBorder="1"/>
    <xf numFmtId="167" fontId="4" fillId="0" borderId="2" xfId="0" applyNumberFormat="1" applyFont="1" applyBorder="1" applyAlignment="1">
      <alignment horizontal="center"/>
    </xf>
    <xf numFmtId="167" fontId="4" fillId="0" borderId="2" xfId="0" applyNumberFormat="1" applyFont="1" applyBorder="1" applyAlignment="1">
      <alignment horizontal="center" vertical="top" wrapText="1"/>
    </xf>
    <xf numFmtId="165" fontId="3" fillId="0" borderId="0" xfId="0" applyNumberFormat="1" applyFont="1"/>
    <xf numFmtId="165" fontId="3" fillId="0" borderId="3" xfId="0" applyNumberFormat="1" applyFont="1" applyBorder="1"/>
    <xf numFmtId="164" fontId="5" fillId="0" borderId="4" xfId="0" applyNumberFormat="1" applyFont="1" applyBorder="1" applyAlignment="1">
      <alignment horizontal="center" vertical="top" wrapText="1"/>
    </xf>
    <xf numFmtId="164" fontId="5" fillId="0" borderId="0" xfId="0" applyNumberFormat="1" applyFont="1" applyAlignment="1">
      <alignment horizontal="center" vertical="top" wrapText="1"/>
    </xf>
    <xf numFmtId="164" fontId="5" fillId="0" borderId="0" xfId="0" applyNumberFormat="1" applyFont="1" applyAlignment="1">
      <alignment horizontal="center" vertical="center" wrapText="1"/>
    </xf>
    <xf numFmtId="0" fontId="0" fillId="0" borderId="0" xfId="0" applyFill="1" applyBorder="1" applyAlignment="1"/>
    <xf numFmtId="0" fontId="0" fillId="0" borderId="3" xfId="0" applyFill="1" applyBorder="1" applyAlignment="1"/>
    <xf numFmtId="0" fontId="6" fillId="0" borderId="2" xfId="0" applyFont="1" applyFill="1" applyBorder="1" applyAlignment="1">
      <alignment horizontal="center"/>
    </xf>
    <xf numFmtId="0" fontId="6" fillId="0" borderId="2" xfId="0" applyFont="1" applyFill="1" applyBorder="1" applyAlignment="1">
      <alignment horizontal="centerContinuous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eetMetadata" Target="metadata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Foglio4"/>
  <dimension ref="A1:O60"/>
  <sheetViews>
    <sheetView tabSelected="1" topLeftCell="A11" zoomScale="150" zoomScaleNormal="150" workbookViewId="0">
      <selection activeCell="F4" sqref="F4"/>
    </sheetView>
  </sheetViews>
  <sheetFormatPr baseColWidth="10" defaultColWidth="3.83203125" defaultRowHeight="13" x14ac:dyDescent="0.15"/>
  <cols>
    <col min="1" max="1" width="2.5" bestFit="1" customWidth="1"/>
    <col min="2" max="2" width="18.1640625" bestFit="1" customWidth="1"/>
    <col min="3" max="3" width="21" bestFit="1" customWidth="1"/>
    <col min="4" max="4" width="15.6640625" bestFit="1" customWidth="1"/>
    <col min="5" max="5" width="14.1640625" bestFit="1" customWidth="1"/>
    <col min="6" max="6" width="18.1640625" bestFit="1" customWidth="1"/>
    <col min="7" max="7" width="7.33203125" bestFit="1" customWidth="1"/>
    <col min="8" max="8" width="15.6640625" customWidth="1"/>
    <col min="9" max="9" width="14.6640625" customWidth="1"/>
    <col min="10" max="10" width="7.33203125" customWidth="1"/>
    <col min="11" max="11" width="12.83203125" customWidth="1"/>
    <col min="12" max="12" width="9.33203125" bestFit="1" customWidth="1"/>
    <col min="13" max="13" width="12.6640625" bestFit="1" customWidth="1"/>
    <col min="14" max="14" width="18" bestFit="1" customWidth="1"/>
    <col min="15" max="15" width="22" bestFit="1" customWidth="1"/>
  </cols>
  <sheetData>
    <row r="1" spans="1:15" ht="32.25" customHeight="1" thickBot="1" x14ac:dyDescent="0.25">
      <c r="A1" s="1"/>
      <c r="B1" s="7" t="s">
        <v>10</v>
      </c>
      <c r="C1" s="7" t="s">
        <v>11</v>
      </c>
      <c r="E1" t="s">
        <v>13</v>
      </c>
      <c r="F1" t="s">
        <v>12</v>
      </c>
      <c r="L1" s="8" t="s">
        <v>26</v>
      </c>
      <c r="M1" s="8" t="s">
        <v>38</v>
      </c>
      <c r="N1" t="s">
        <v>36</v>
      </c>
      <c r="O1" t="s">
        <v>37</v>
      </c>
    </row>
    <row r="2" spans="1:15" ht="18" thickBot="1" x14ac:dyDescent="0.2">
      <c r="A2" s="2"/>
      <c r="B2" s="3" t="s">
        <v>7</v>
      </c>
      <c r="C2" s="3" t="s">
        <v>8</v>
      </c>
      <c r="D2" s="9"/>
      <c r="E2" s="9" cm="1">
        <f t="array" ref="E2:F6">LINEST(C3:C10,B3:B10,1,1)</f>
        <v>-422.58064516129025</v>
      </c>
      <c r="F2" s="9">
        <v>1064.0322580645161</v>
      </c>
      <c r="G2" s="9"/>
      <c r="H2" s="9" t="s">
        <v>21</v>
      </c>
      <c r="I2" s="9">
        <f>E2/E3</f>
        <v>-6.9171276029210915</v>
      </c>
      <c r="J2" s="9">
        <f>F2/F3</f>
        <v>11.135777907901216</v>
      </c>
      <c r="K2" s="9" t="s">
        <v>22</v>
      </c>
      <c r="L2">
        <v>0.95</v>
      </c>
      <c r="M2">
        <f>1-L2</f>
        <v>5.0000000000000044E-2</v>
      </c>
      <c r="N2">
        <f>_xlfn.F.INV.RT(M2,1,F5)</f>
        <v>5.9873776072736975</v>
      </c>
      <c r="O2">
        <f>_xlfn.F.DIST.RT(E5,1,F5)</f>
        <v>4.5171755655285163E-4</v>
      </c>
    </row>
    <row r="3" spans="1:15" ht="18" thickBot="1" x14ac:dyDescent="0.2">
      <c r="A3" s="4" t="s">
        <v>0</v>
      </c>
      <c r="B3" s="5">
        <v>1.55</v>
      </c>
      <c r="C3" s="6">
        <v>410</v>
      </c>
      <c r="D3" s="9" t="s">
        <v>14</v>
      </c>
      <c r="E3" s="9">
        <v>61.091925640179767</v>
      </c>
      <c r="F3" s="9">
        <v>95.550779376584785</v>
      </c>
      <c r="G3" s="9" t="s">
        <v>15</v>
      </c>
      <c r="H3" s="9" t="s">
        <v>23</v>
      </c>
      <c r="I3" s="12">
        <f>_xlfn.T.DIST.2T(ABS(I2),F5)</f>
        <v>4.517175565528525E-4</v>
      </c>
      <c r="J3" s="12">
        <f>_xlfn.T.DIST.2T(J2,F5)</f>
        <v>3.1266656792243464E-5</v>
      </c>
      <c r="K3" s="9" t="s">
        <v>24</v>
      </c>
    </row>
    <row r="4" spans="1:15" ht="18" thickBot="1" x14ac:dyDescent="0.2">
      <c r="A4" s="4" t="s">
        <v>1</v>
      </c>
      <c r="B4" s="5">
        <v>1.6</v>
      </c>
      <c r="C4" s="6">
        <v>380</v>
      </c>
      <c r="D4" s="9" t="s">
        <v>16</v>
      </c>
      <c r="E4" s="9">
        <v>0.88857246414332314</v>
      </c>
      <c r="F4" s="9">
        <v>12.025957588232986</v>
      </c>
      <c r="G4" s="9" t="s">
        <v>20</v>
      </c>
      <c r="H4" s="9"/>
      <c r="I4" s="9"/>
      <c r="J4" s="9"/>
      <c r="K4" s="9"/>
    </row>
    <row r="5" spans="1:15" ht="18" thickBot="1" x14ac:dyDescent="0.2">
      <c r="A5" s="4" t="s">
        <v>2</v>
      </c>
      <c r="B5" s="5">
        <v>1.65</v>
      </c>
      <c r="C5" s="6">
        <v>350</v>
      </c>
      <c r="D5" s="9" t="s">
        <v>5</v>
      </c>
      <c r="E5" s="9">
        <v>47.846654275092916</v>
      </c>
      <c r="F5" s="9">
        <v>6</v>
      </c>
      <c r="G5" s="9" t="s">
        <v>17</v>
      </c>
      <c r="H5" s="9"/>
      <c r="I5" s="9"/>
      <c r="J5" s="9"/>
      <c r="K5" s="9"/>
    </row>
    <row r="6" spans="1:15" ht="18" thickBot="1" x14ac:dyDescent="0.2">
      <c r="A6" s="4" t="s">
        <v>3</v>
      </c>
      <c r="B6" s="5">
        <v>1.6</v>
      </c>
      <c r="C6" s="6">
        <v>400</v>
      </c>
      <c r="D6" s="9" t="s">
        <v>18</v>
      </c>
      <c r="E6" s="9">
        <v>6919.7580645161288</v>
      </c>
      <c r="F6" s="9">
        <v>867.74193548387132</v>
      </c>
      <c r="G6" s="9" t="s">
        <v>19</v>
      </c>
      <c r="H6" s="9"/>
      <c r="I6" s="9"/>
      <c r="J6" s="9"/>
      <c r="K6" s="9"/>
    </row>
    <row r="7" spans="1:15" ht="18" thickBot="1" x14ac:dyDescent="0.2">
      <c r="A7" s="4" t="s">
        <v>4</v>
      </c>
      <c r="B7" s="5">
        <v>1.5</v>
      </c>
      <c r="C7" s="6">
        <v>440</v>
      </c>
      <c r="D7" s="9"/>
      <c r="E7" s="9"/>
      <c r="F7" s="9"/>
      <c r="G7" s="9"/>
      <c r="H7" s="9"/>
      <c r="I7" s="9"/>
      <c r="J7" s="9"/>
      <c r="K7" s="9"/>
    </row>
    <row r="8" spans="1:15" ht="18" thickBot="1" x14ac:dyDescent="0.2">
      <c r="A8" s="4" t="s">
        <v>5</v>
      </c>
      <c r="B8" s="5">
        <v>1.65</v>
      </c>
      <c r="C8" s="6">
        <v>380</v>
      </c>
      <c r="D8" s="9"/>
      <c r="E8" s="9"/>
      <c r="F8" s="9"/>
      <c r="G8" s="9"/>
      <c r="H8" s="9"/>
      <c r="I8" s="9"/>
      <c r="J8" s="9"/>
      <c r="K8" s="9"/>
    </row>
    <row r="9" spans="1:15" ht="18" thickBot="1" x14ac:dyDescent="0.2">
      <c r="A9" s="4" t="s">
        <v>6</v>
      </c>
      <c r="B9" s="5">
        <v>1.45</v>
      </c>
      <c r="C9" s="6">
        <v>450</v>
      </c>
      <c r="K9" s="9"/>
    </row>
    <row r="10" spans="1:15" ht="18" thickBot="1" x14ac:dyDescent="0.2">
      <c r="A10" s="4" t="s">
        <v>9</v>
      </c>
      <c r="B10" s="5">
        <v>1.5</v>
      </c>
      <c r="C10" s="6">
        <v>420</v>
      </c>
      <c r="K10" s="9"/>
    </row>
    <row r="11" spans="1:15" x14ac:dyDescent="0.15">
      <c r="K11" s="9"/>
    </row>
    <row r="12" spans="1:15" x14ac:dyDescent="0.15">
      <c r="K12" s="9"/>
    </row>
    <row r="13" spans="1:15" x14ac:dyDescent="0.15">
      <c r="D13" s="20" t="s">
        <v>30</v>
      </c>
      <c r="E13" s="21"/>
      <c r="F13" s="21"/>
      <c r="G13" s="9"/>
      <c r="H13" s="22" t="s">
        <v>31</v>
      </c>
      <c r="I13" s="22"/>
      <c r="J13" s="22"/>
      <c r="K13" s="9"/>
    </row>
    <row r="14" spans="1:15" ht="42" x14ac:dyDescent="0.15">
      <c r="D14" s="10" t="s">
        <v>26</v>
      </c>
      <c r="E14" s="10" t="s">
        <v>33</v>
      </c>
      <c r="F14" s="10" t="s">
        <v>25</v>
      </c>
      <c r="G14" s="10"/>
      <c r="H14" s="10" t="s">
        <v>26</v>
      </c>
      <c r="I14" s="10" t="s">
        <v>32</v>
      </c>
      <c r="J14" s="10" t="s">
        <v>34</v>
      </c>
      <c r="K14" s="9"/>
    </row>
    <row r="15" spans="1:15" x14ac:dyDescent="0.15">
      <c r="D15" s="9">
        <v>0.95</v>
      </c>
      <c r="E15" s="9">
        <f>(1-D15)</f>
        <v>5.0000000000000044E-2</v>
      </c>
      <c r="F15" s="9">
        <f>_xlfn.T.INV.2T(E15,F5)</f>
        <v>2.4469118511449688</v>
      </c>
      <c r="G15" s="9"/>
      <c r="H15" s="9">
        <v>0.95</v>
      </c>
      <c r="I15" s="9">
        <f>(1-H15)/2</f>
        <v>2.5000000000000022E-2</v>
      </c>
      <c r="J15" s="9">
        <f>_xlfn.CHISQ.INV(I15,$F$5)</f>
        <v>1.2373442457912029</v>
      </c>
      <c r="K15" s="9"/>
    </row>
    <row r="16" spans="1:15" x14ac:dyDescent="0.15">
      <c r="D16" s="9"/>
      <c r="E16" s="9"/>
      <c r="F16" s="9"/>
      <c r="G16" s="9"/>
      <c r="H16" s="9"/>
      <c r="I16" s="9">
        <f>H15 + (1-H15)/2</f>
        <v>0.97499999999999998</v>
      </c>
      <c r="J16" s="9">
        <f>_xlfn.CHISQ.INV.RT(1-I16,$F$5)</f>
        <v>14.449375335447918</v>
      </c>
      <c r="K16" s="9"/>
    </row>
    <row r="17" spans="2:11" x14ac:dyDescent="0.15">
      <c r="D17" s="9"/>
      <c r="E17" s="11" t="s">
        <v>13</v>
      </c>
      <c r="F17" s="11" t="s">
        <v>12</v>
      </c>
      <c r="G17" s="9"/>
      <c r="H17" s="9"/>
      <c r="I17" s="11" t="s">
        <v>35</v>
      </c>
      <c r="J17" s="11" t="s">
        <v>29</v>
      </c>
      <c r="K17" s="9"/>
    </row>
    <row r="18" spans="2:11" x14ac:dyDescent="0.15">
      <c r="D18" s="9" t="s">
        <v>28</v>
      </c>
      <c r="E18" s="9">
        <f>E$2+($F$15*E$3)</f>
        <v>-273.09408830306722</v>
      </c>
      <c r="F18" s="9">
        <f>F$2+($F$15*F$3)</f>
        <v>1297.8365925072196</v>
      </c>
      <c r="G18" s="9"/>
      <c r="H18" s="9" t="s">
        <v>28</v>
      </c>
      <c r="I18" s="9">
        <f>($F$5*$F$4^2)/J15</f>
        <v>701.2938706713793</v>
      </c>
      <c r="J18" s="9">
        <f>SQRT(I18)</f>
        <v>26.481953679277126</v>
      </c>
      <c r="K18" s="9"/>
    </row>
    <row r="19" spans="2:11" x14ac:dyDescent="0.15">
      <c r="D19" s="9" t="s">
        <v>27</v>
      </c>
      <c r="E19" s="9">
        <f>E$2-($F$15*E$3)</f>
        <v>-572.06720201951327</v>
      </c>
      <c r="F19" s="9">
        <f>F$2-($F$15*F$3)</f>
        <v>830.22792362181258</v>
      </c>
      <c r="G19" s="9"/>
      <c r="H19" s="9" t="s">
        <v>27</v>
      </c>
      <c r="I19" s="9">
        <f>($F$5*$F$4^2)/J16</f>
        <v>60.053941110871691</v>
      </c>
      <c r="J19" s="9">
        <f>SQRT(I19)</f>
        <v>7.7494477939316226</v>
      </c>
      <c r="K19" s="9"/>
    </row>
    <row r="20" spans="2:11" x14ac:dyDescent="0.15">
      <c r="D20" s="9"/>
      <c r="E20" s="9"/>
      <c r="F20" s="9"/>
      <c r="G20" s="9"/>
      <c r="H20" s="9"/>
      <c r="I20" s="9"/>
      <c r="J20" s="9"/>
      <c r="K20" s="9"/>
    </row>
    <row r="29" spans="2:11" x14ac:dyDescent="0.15">
      <c r="B29" t="s">
        <v>40</v>
      </c>
    </row>
    <row r="30" spans="2:11" ht="14" thickBot="1" x14ac:dyDescent="0.2"/>
    <row r="31" spans="2:11" x14ac:dyDescent="0.15">
      <c r="B31" s="26" t="s">
        <v>41</v>
      </c>
      <c r="C31" s="26"/>
    </row>
    <row r="32" spans="2:11" x14ac:dyDescent="0.15">
      <c r="B32" s="23" t="s">
        <v>42</v>
      </c>
      <c r="C32" s="23">
        <v>0.9426412170827897</v>
      </c>
    </row>
    <row r="33" spans="2:10" x14ac:dyDescent="0.15">
      <c r="B33" s="23" t="s">
        <v>43</v>
      </c>
      <c r="C33" s="23">
        <v>0.88857246414332314</v>
      </c>
    </row>
    <row r="34" spans="2:10" x14ac:dyDescent="0.15">
      <c r="B34" s="23" t="s">
        <v>44</v>
      </c>
      <c r="C34" s="23">
        <v>0.87000120816721038</v>
      </c>
    </row>
    <row r="35" spans="2:10" x14ac:dyDescent="0.15">
      <c r="B35" s="23" t="s">
        <v>45</v>
      </c>
      <c r="C35" s="23">
        <v>12.025957588232986</v>
      </c>
    </row>
    <row r="36" spans="2:10" ht="14" thickBot="1" x14ac:dyDescent="0.2">
      <c r="B36" s="24" t="s">
        <v>46</v>
      </c>
      <c r="C36" s="24">
        <v>8</v>
      </c>
    </row>
    <row r="38" spans="2:10" ht="14" thickBot="1" x14ac:dyDescent="0.2">
      <c r="B38" t="s">
        <v>47</v>
      </c>
    </row>
    <row r="39" spans="2:10" x14ac:dyDescent="0.15">
      <c r="B39" s="25"/>
      <c r="C39" s="25" t="s">
        <v>52</v>
      </c>
      <c r="D39" s="25" t="s">
        <v>53</v>
      </c>
      <c r="E39" s="25" t="s">
        <v>54</v>
      </c>
      <c r="F39" s="25" t="s">
        <v>5</v>
      </c>
      <c r="G39" s="25" t="s">
        <v>55</v>
      </c>
    </row>
    <row r="40" spans="2:10" x14ac:dyDescent="0.15">
      <c r="B40" s="23" t="s">
        <v>48</v>
      </c>
      <c r="C40" s="23">
        <v>1</v>
      </c>
      <c r="D40" s="23">
        <v>6919.7580645161288</v>
      </c>
      <c r="E40" s="23">
        <v>6919.7580645161288</v>
      </c>
      <c r="F40" s="23">
        <v>47.846654275092916</v>
      </c>
      <c r="G40" s="23">
        <v>4.5171755655285163E-4</v>
      </c>
    </row>
    <row r="41" spans="2:10" x14ac:dyDescent="0.15">
      <c r="B41" s="23" t="s">
        <v>49</v>
      </c>
      <c r="C41" s="23">
        <v>6</v>
      </c>
      <c r="D41" s="23">
        <v>867.74193548387132</v>
      </c>
      <c r="E41" s="23">
        <v>144.62365591397855</v>
      </c>
      <c r="F41" s="23"/>
      <c r="G41" s="23"/>
    </row>
    <row r="42" spans="2:10" ht="14" thickBot="1" x14ac:dyDescent="0.2">
      <c r="B42" s="24" t="s">
        <v>50</v>
      </c>
      <c r="C42" s="24">
        <v>7</v>
      </c>
      <c r="D42" s="24">
        <v>7787.5</v>
      </c>
      <c r="E42" s="24"/>
      <c r="F42" s="24"/>
      <c r="G42" s="24"/>
    </row>
    <row r="43" spans="2:10" ht="14" thickBot="1" x14ac:dyDescent="0.2"/>
    <row r="44" spans="2:10" x14ac:dyDescent="0.15">
      <c r="B44" s="25"/>
      <c r="C44" s="25" t="s">
        <v>56</v>
      </c>
      <c r="D44" s="25" t="s">
        <v>45</v>
      </c>
      <c r="E44" s="25" t="s">
        <v>57</v>
      </c>
      <c r="F44" s="25" t="s">
        <v>58</v>
      </c>
      <c r="G44" s="25" t="s">
        <v>59</v>
      </c>
      <c r="H44" s="25" t="s">
        <v>60</v>
      </c>
      <c r="I44" s="25" t="s">
        <v>63</v>
      </c>
      <c r="J44" s="25" t="s">
        <v>64</v>
      </c>
    </row>
    <row r="45" spans="2:10" x14ac:dyDescent="0.15">
      <c r="B45" s="23" t="s">
        <v>51</v>
      </c>
      <c r="C45" s="23">
        <v>1064.0322580645161</v>
      </c>
      <c r="D45" s="23">
        <v>95.550779376584785</v>
      </c>
      <c r="E45" s="23">
        <v>11.135777907901216</v>
      </c>
      <c r="F45" s="23">
        <v>3.1266656792243464E-5</v>
      </c>
      <c r="G45" s="23">
        <v>830.22792362181247</v>
      </c>
      <c r="H45" s="23">
        <v>1297.8365925072198</v>
      </c>
      <c r="I45" s="23">
        <v>830.22792362181247</v>
      </c>
      <c r="J45" s="23">
        <v>1297.8365925072198</v>
      </c>
    </row>
    <row r="46" spans="2:10" ht="14" thickBot="1" x14ac:dyDescent="0.2">
      <c r="B46" s="24" t="s">
        <v>7</v>
      </c>
      <c r="C46" s="24">
        <v>-422.58064516129025</v>
      </c>
      <c r="D46" s="24">
        <v>61.091925640179767</v>
      </c>
      <c r="E46" s="24">
        <v>-6.9171276029210915</v>
      </c>
      <c r="F46" s="24">
        <v>4.517175565528525E-4</v>
      </c>
      <c r="G46" s="24">
        <v>-572.06720201951339</v>
      </c>
      <c r="H46" s="24">
        <v>-273.09408830306717</v>
      </c>
      <c r="I46" s="24">
        <v>-572.06720201951339</v>
      </c>
      <c r="J46" s="24">
        <v>-273.09408830306717</v>
      </c>
    </row>
    <row r="50" spans="2:5" x14ac:dyDescent="0.15">
      <c r="B50" t="s">
        <v>65</v>
      </c>
    </row>
    <row r="51" spans="2:5" ht="14" thickBot="1" x14ac:dyDescent="0.2"/>
    <row r="52" spans="2:5" x14ac:dyDescent="0.15">
      <c r="B52" s="25" t="s">
        <v>66</v>
      </c>
      <c r="C52" s="25" t="s">
        <v>67</v>
      </c>
      <c r="D52" s="25" t="s">
        <v>68</v>
      </c>
      <c r="E52" s="25" t="s">
        <v>69</v>
      </c>
    </row>
    <row r="53" spans="2:5" x14ac:dyDescent="0.15">
      <c r="B53" s="23">
        <v>1</v>
      </c>
      <c r="C53" s="23">
        <v>409.03225806451621</v>
      </c>
      <c r="D53" s="23">
        <v>0.96774193548378662</v>
      </c>
      <c r="E53" s="23">
        <v>8.6918713136856687E-2</v>
      </c>
    </row>
    <row r="54" spans="2:5" x14ac:dyDescent="0.15">
      <c r="B54" s="23">
        <v>2</v>
      </c>
      <c r="C54" s="23">
        <v>387.90322580645164</v>
      </c>
      <c r="D54" s="23">
        <v>-7.9032258064516441</v>
      </c>
      <c r="E54" s="23">
        <v>-0.70983615728439431</v>
      </c>
    </row>
    <row r="55" spans="2:5" x14ac:dyDescent="0.15">
      <c r="B55" s="23">
        <v>3</v>
      </c>
      <c r="C55" s="23">
        <v>366.77419354838725</v>
      </c>
      <c r="D55" s="23">
        <v>-16.774193548387245</v>
      </c>
      <c r="E55" s="23">
        <v>-1.5065910277056607</v>
      </c>
    </row>
    <row r="56" spans="2:5" x14ac:dyDescent="0.15">
      <c r="B56" s="23">
        <v>4</v>
      </c>
      <c r="C56" s="23">
        <v>387.90322580645164</v>
      </c>
      <c r="D56" s="23">
        <v>12.096774193548356</v>
      </c>
      <c r="E56" s="23">
        <v>1.0864839142108005</v>
      </c>
    </row>
    <row r="57" spans="2:5" x14ac:dyDescent="0.15">
      <c r="B57" s="23">
        <v>5</v>
      </c>
      <c r="C57" s="23">
        <v>430.16129032258073</v>
      </c>
      <c r="D57" s="23">
        <v>9.8387096774192742</v>
      </c>
      <c r="E57" s="23">
        <v>0.88367358355811276</v>
      </c>
    </row>
    <row r="58" spans="2:5" x14ac:dyDescent="0.15">
      <c r="B58" s="23">
        <v>6</v>
      </c>
      <c r="C58" s="23">
        <v>366.77419354838725</v>
      </c>
      <c r="D58" s="23">
        <v>13.225806451612755</v>
      </c>
      <c r="E58" s="23">
        <v>1.1878890795371317</v>
      </c>
    </row>
    <row r="59" spans="2:5" x14ac:dyDescent="0.15">
      <c r="B59" s="23">
        <v>7</v>
      </c>
      <c r="C59" s="23">
        <v>451.29032258064524</v>
      </c>
      <c r="D59" s="23">
        <v>-1.2903225806452383</v>
      </c>
      <c r="E59" s="23">
        <v>-0.11589161751582594</v>
      </c>
    </row>
    <row r="60" spans="2:5" ht="14" thickBot="1" x14ac:dyDescent="0.2">
      <c r="B60" s="24">
        <v>8</v>
      </c>
      <c r="C60" s="24">
        <v>430.16129032258073</v>
      </c>
      <c r="D60" s="24">
        <v>-10.161290322580726</v>
      </c>
      <c r="E60" s="24">
        <v>-0.91264648793708203</v>
      </c>
    </row>
  </sheetData>
  <mergeCells count="2">
    <mergeCell ref="D13:F13"/>
    <mergeCell ref="H13:J13"/>
  </mergeCells>
  <phoneticPr fontId="1" type="noConversion"/>
  <pageMargins left="0.75" right="0.75" top="1" bottom="1" header="0.5" footer="0.5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Foglio5"/>
  <dimension ref="A1:I18"/>
  <sheetViews>
    <sheetView zoomScale="120" workbookViewId="0">
      <selection activeCell="M20" sqref="M20"/>
    </sheetView>
  </sheetViews>
  <sheetFormatPr baseColWidth="10" defaultColWidth="9.1640625" defaultRowHeight="16" x14ac:dyDescent="0.2"/>
  <cols>
    <col min="1" max="1" width="24.5" style="13" customWidth="1"/>
    <col min="2" max="2" width="14" style="13" customWidth="1"/>
    <col min="3" max="3" width="14.5" style="13" bestFit="1" customWidth="1"/>
    <col min="4" max="4" width="12.5" style="13" bestFit="1" customWidth="1"/>
    <col min="5" max="5" width="18.33203125" style="13" customWidth="1"/>
    <col min="6" max="6" width="16.6640625" style="13" customWidth="1"/>
    <col min="7" max="7" width="13.83203125" style="13" bestFit="1" customWidth="1"/>
    <col min="8" max="8" width="14.33203125" style="13" bestFit="1" customWidth="1"/>
    <col min="9" max="9" width="15.5" style="13" bestFit="1" customWidth="1"/>
    <col min="10" max="16384" width="9.1640625" style="13"/>
  </cols>
  <sheetData>
    <row r="1" spans="1:9" x14ac:dyDescent="0.2">
      <c r="A1" s="13" t="s">
        <v>40</v>
      </c>
    </row>
    <row r="2" spans="1:9" ht="17" thickBot="1" x14ac:dyDescent="0.25"/>
    <row r="3" spans="1:9" x14ac:dyDescent="0.2">
      <c r="A3" s="14" t="s">
        <v>41</v>
      </c>
      <c r="B3" s="14"/>
    </row>
    <row r="4" spans="1:9" x14ac:dyDescent="0.2">
      <c r="A4" s="13" t="s">
        <v>42</v>
      </c>
      <c r="B4" s="13">
        <v>0.9426412170827897</v>
      </c>
    </row>
    <row r="5" spans="1:9" x14ac:dyDescent="0.2">
      <c r="A5" s="13" t="s">
        <v>43</v>
      </c>
      <c r="B5" s="13">
        <v>0.88857246414332314</v>
      </c>
    </row>
    <row r="6" spans="1:9" x14ac:dyDescent="0.2">
      <c r="A6" s="13" t="s">
        <v>44</v>
      </c>
      <c r="B6" s="13">
        <v>0.87000120816721038</v>
      </c>
    </row>
    <row r="7" spans="1:9" x14ac:dyDescent="0.2">
      <c r="A7" s="13" t="s">
        <v>45</v>
      </c>
      <c r="B7" s="13">
        <v>12.025957588232986</v>
      </c>
    </row>
    <row r="8" spans="1:9" ht="17" thickBot="1" x14ac:dyDescent="0.25">
      <c r="A8" s="15" t="s">
        <v>46</v>
      </c>
      <c r="B8" s="15">
        <v>8</v>
      </c>
    </row>
    <row r="10" spans="1:9" ht="17" thickBot="1" x14ac:dyDescent="0.25">
      <c r="A10" s="13" t="s">
        <v>47</v>
      </c>
    </row>
    <row r="11" spans="1:9" ht="32.25" customHeight="1" x14ac:dyDescent="0.2">
      <c r="A11" s="16"/>
      <c r="B11" s="16" t="s">
        <v>52</v>
      </c>
      <c r="C11" s="16" t="s">
        <v>53</v>
      </c>
      <c r="D11" s="16" t="s">
        <v>54</v>
      </c>
      <c r="E11" s="16" t="s">
        <v>5</v>
      </c>
      <c r="F11" s="17" t="s">
        <v>55</v>
      </c>
    </row>
    <row r="12" spans="1:9" x14ac:dyDescent="0.2">
      <c r="A12" s="13" t="s">
        <v>48</v>
      </c>
      <c r="B12" s="13">
        <v>1</v>
      </c>
      <c r="C12" s="13">
        <v>6919.7580645161288</v>
      </c>
      <c r="D12" s="13">
        <v>6919.7580645161288</v>
      </c>
      <c r="E12" s="13">
        <v>47.846654275092916</v>
      </c>
      <c r="F12" s="13">
        <v>4.517175564528265E-4</v>
      </c>
    </row>
    <row r="13" spans="1:9" x14ac:dyDescent="0.2">
      <c r="A13" s="13" t="s">
        <v>49</v>
      </c>
      <c r="B13" s="13">
        <v>6</v>
      </c>
      <c r="C13" s="13">
        <v>867.74193548387132</v>
      </c>
      <c r="D13" s="13">
        <v>144.62365591397855</v>
      </c>
    </row>
    <row r="14" spans="1:9" ht="17" thickBot="1" x14ac:dyDescent="0.25">
      <c r="A14" s="15" t="s">
        <v>50</v>
      </c>
      <c r="B14" s="15">
        <v>7</v>
      </c>
      <c r="C14" s="15">
        <v>7787.5</v>
      </c>
      <c r="D14" s="15"/>
      <c r="E14" s="15"/>
      <c r="F14" s="15"/>
    </row>
    <row r="15" spans="1:9" ht="17" thickBot="1" x14ac:dyDescent="0.25"/>
    <row r="16" spans="1:9" ht="30.75" customHeight="1" x14ac:dyDescent="0.2">
      <c r="A16" s="16"/>
      <c r="B16" s="17" t="s">
        <v>56</v>
      </c>
      <c r="C16" s="17" t="s">
        <v>45</v>
      </c>
      <c r="D16" s="17" t="s">
        <v>57</v>
      </c>
      <c r="E16" s="17" t="s">
        <v>58</v>
      </c>
      <c r="F16" s="17" t="s">
        <v>59</v>
      </c>
      <c r="G16" s="17" t="s">
        <v>60</v>
      </c>
      <c r="H16" s="17" t="s">
        <v>61</v>
      </c>
      <c r="I16" s="17" t="s">
        <v>62</v>
      </c>
    </row>
    <row r="17" spans="1:9" x14ac:dyDescent="0.2">
      <c r="A17" s="13" t="s">
        <v>51</v>
      </c>
      <c r="B17" s="13">
        <v>1064.0322580645161</v>
      </c>
      <c r="C17" s="13">
        <v>95.550779376584785</v>
      </c>
      <c r="D17" s="13">
        <v>11.135777907901216</v>
      </c>
      <c r="E17" s="18">
        <v>3.1266656789764382E-5</v>
      </c>
      <c r="F17" s="13">
        <v>830.22792407207521</v>
      </c>
      <c r="G17" s="13">
        <v>1297.836592056957</v>
      </c>
      <c r="H17" s="13">
        <v>709.78462123392887</v>
      </c>
      <c r="I17" s="13">
        <v>1418.2798948951033</v>
      </c>
    </row>
    <row r="18" spans="1:9" ht="17" thickBot="1" x14ac:dyDescent="0.25">
      <c r="A18" s="15" t="s">
        <v>39</v>
      </c>
      <c r="B18" s="15">
        <v>-422.58064516129025</v>
      </c>
      <c r="C18" s="15">
        <v>61.091925640179767</v>
      </c>
      <c r="D18" s="15">
        <v>-6.9171276029210915</v>
      </c>
      <c r="E18" s="19">
        <v>4.5171755645282747E-4</v>
      </c>
      <c r="F18" s="15">
        <v>-572.06720173163058</v>
      </c>
      <c r="G18" s="15">
        <v>-273.09408859094987</v>
      </c>
      <c r="H18" s="15">
        <v>-649.07456209910481</v>
      </c>
      <c r="I18" s="15">
        <v>-196.08672822347566</v>
      </c>
    </row>
  </sheetData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regr.lin</vt:lpstr>
      <vt:lpstr>reg semplice AD</vt:lpstr>
    </vt:vector>
  </TitlesOfParts>
  <Company>stat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marco</dc:creator>
  <cp:lastModifiedBy>Gianluca MORELLI</cp:lastModifiedBy>
  <cp:lastPrinted>2006-02-23T10:01:46Z</cp:lastPrinted>
  <dcterms:created xsi:type="dcterms:W3CDTF">2005-03-04T14:41:32Z</dcterms:created>
  <dcterms:modified xsi:type="dcterms:W3CDTF">2023-12-04T12:44:17Z</dcterms:modified>
</cp:coreProperties>
</file>