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077BA2C8-358D-4D44-999A-32D2F5DA5784}" xr6:coauthVersionLast="47" xr6:coauthVersionMax="47" xr10:uidLastSave="{00000000-0000-0000-0000-000000000000}"/>
  <bookViews>
    <workbookView xWindow="-98" yWindow="-98" windowWidth="26116" windowHeight="14730" xr2:uid="{00000000-000D-0000-FFFF-FFFF00000000}"/>
  </bookViews>
  <sheets>
    <sheet name="conti.semplici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8" l="1"/>
  <c r="F17" i="8"/>
  <c r="E17" i="8"/>
  <c r="C14" i="8"/>
  <c r="C15" i="8"/>
  <c r="F3" i="8"/>
  <c r="F4" i="8"/>
  <c r="F5" i="8"/>
  <c r="F6" i="8"/>
  <c r="F7" i="8"/>
  <c r="F8" i="8"/>
  <c r="F9" i="8"/>
  <c r="F2" i="8"/>
  <c r="E4" i="8"/>
  <c r="E2" i="8"/>
  <c r="C20" i="8"/>
  <c r="E5" i="8" s="1"/>
  <c r="C19" i="8"/>
  <c r="C16" i="8"/>
  <c r="C17" i="8"/>
  <c r="C12" i="8"/>
  <c r="C10" i="8"/>
  <c r="D10" i="8"/>
  <c r="E3" i="8" l="1"/>
  <c r="E10" i="8" s="1"/>
  <c r="E9" i="8"/>
  <c r="E8" i="8"/>
  <c r="E7" i="8"/>
  <c r="E6" i="8"/>
  <c r="H4" i="8" l="1"/>
  <c r="I4" i="8"/>
  <c r="E14" i="8" l="1"/>
  <c r="D14" i="8"/>
  <c r="H2" i="8" l="1"/>
  <c r="I2" i="8"/>
  <c r="H3" i="8"/>
  <c r="I3" i="8"/>
</calcChain>
</file>

<file path=xl/sharedStrings.xml><?xml version="1.0" encoding="utf-8"?>
<sst xmlns="http://schemas.openxmlformats.org/spreadsheetml/2006/main" count="30" uniqueCount="30">
  <si>
    <t>A</t>
  </si>
  <si>
    <t>B</t>
  </si>
  <si>
    <t>C</t>
  </si>
  <si>
    <t>D</t>
  </si>
  <si>
    <t>E</t>
  </si>
  <si>
    <t>F</t>
  </si>
  <si>
    <t>G</t>
  </si>
  <si>
    <t>Tot.</t>
  </si>
  <si>
    <t>Residui al quadrato</t>
  </si>
  <si>
    <t>H</t>
  </si>
  <si>
    <t>b</t>
  </si>
  <si>
    <t>a</t>
  </si>
  <si>
    <t>alpha</t>
  </si>
  <si>
    <t>beta</t>
  </si>
  <si>
    <t>d.f.</t>
  </si>
  <si>
    <t>s</t>
  </si>
  <si>
    <t>sigma^2</t>
  </si>
  <si>
    <t>{xi - M(x)}^2</t>
  </si>
  <si>
    <t>s^2</t>
  </si>
  <si>
    <t>s (alpha)</t>
  </si>
  <si>
    <t>s (beta)</t>
  </si>
  <si>
    <t>M (X)</t>
  </si>
  <si>
    <t>n</t>
  </si>
  <si>
    <t>t (gamma)</t>
  </si>
  <si>
    <t>Prezzi xi (in Euro)</t>
  </si>
  <si>
    <t>Vendite yi (n. pezzi)</t>
  </si>
  <si>
    <t>chi^2 (0.025)</t>
  </si>
  <si>
    <t>chi^2 (0.975)</t>
  </si>
  <si>
    <t>Limiti inferiori</t>
  </si>
  <si>
    <t>Limiti superiori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</si>
</sst>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0" xfId="0" applyNumberFormat="1" applyFont="1"/>
    <xf numFmtId="0" fontId="4" fillId="0" borderId="2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0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23813</xdr:colOff>
          <xdr:row>10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0</xdr:rowOff>
        </xdr:from>
        <xdr:to>
          <xdr:col>5</xdr:col>
          <xdr:colOff>519113</xdr:colOff>
          <xdr:row>10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304800</xdr:colOff>
          <xdr:row>10</xdr:row>
          <xdr:rowOff>0</xdr:rowOff>
        </xdr:from>
        <xdr:to>
          <xdr:col>6</xdr:col>
          <xdr:colOff>138113</xdr:colOff>
          <xdr:row>10</xdr:row>
          <xdr:rowOff>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B1:J24"/>
  <sheetViews>
    <sheetView tabSelected="1" zoomScale="110" zoomScaleNormal="110" workbookViewId="0">
      <selection activeCell="F15" sqref="F15"/>
    </sheetView>
  </sheetViews>
  <sheetFormatPr defaultColWidth="9.1328125" defaultRowHeight="15" customHeight="1" x14ac:dyDescent="0.4"/>
  <cols>
    <col min="1" max="1" width="1.46484375" style="2" customWidth="1"/>
    <col min="2" max="2" width="6.1328125" style="2" bestFit="1" customWidth="1"/>
    <col min="3" max="3" width="15.1328125" style="2" bestFit="1" customWidth="1"/>
    <col min="4" max="4" width="17.796875" style="2" bestFit="1" customWidth="1"/>
    <col min="5" max="5" width="14.1328125" style="2" bestFit="1" customWidth="1"/>
    <col min="6" max="6" width="14.73046875" style="2" bestFit="1" customWidth="1"/>
    <col min="7" max="7" width="4.796875" style="2" bestFit="1" customWidth="1"/>
    <col min="8" max="8" width="8" style="2" bestFit="1" customWidth="1"/>
    <col min="9" max="9" width="8.59765625" style="2" bestFit="1" customWidth="1"/>
    <col min="10" max="10" width="18.796875" style="2" customWidth="1"/>
    <col min="11" max="16384" width="9.1328125" style="2"/>
  </cols>
  <sheetData>
    <row r="1" spans="2:10" ht="32.25" customHeight="1" thickBot="1" x14ac:dyDescent="0.45">
      <c r="B1" s="3"/>
      <c r="C1" s="4" t="s">
        <v>24</v>
      </c>
      <c r="D1" s="4" t="s">
        <v>25</v>
      </c>
      <c r="E1" s="9" t="s">
        <v>8</v>
      </c>
      <c r="F1" s="13" t="s">
        <v>17</v>
      </c>
      <c r="G1" s="11"/>
      <c r="H1" s="11" t="s">
        <v>28</v>
      </c>
      <c r="I1" s="11" t="s">
        <v>29</v>
      </c>
      <c r="J1" s="11"/>
    </row>
    <row r="2" spans="2:10" ht="15" customHeight="1" thickBot="1" x14ac:dyDescent="0.45">
      <c r="B2" s="5" t="s">
        <v>0</v>
      </c>
      <c r="C2" s="6">
        <v>1.55</v>
      </c>
      <c r="D2" s="7">
        <v>410</v>
      </c>
      <c r="E2" s="10">
        <f>(D2-C$20-C$19*C2)^2</f>
        <v>0.93652445369434545</v>
      </c>
      <c r="F2" s="14">
        <f>(C2-AVERAGE(C$2:C$9))^2</f>
        <v>1.5624999999999889E-4</v>
      </c>
      <c r="G2" s="12" t="s">
        <v>12</v>
      </c>
      <c r="H2" s="12">
        <f>C20-F14*D14</f>
        <v>830.22792362181235</v>
      </c>
      <c r="I2" s="12">
        <f>C20+F14*D14</f>
        <v>1297.8365925072198</v>
      </c>
      <c r="J2" s="12"/>
    </row>
    <row r="3" spans="2:10" ht="15" customHeight="1" thickBot="1" x14ac:dyDescent="0.45">
      <c r="B3" s="5" t="s">
        <v>1</v>
      </c>
      <c r="C3" s="6">
        <v>1.6</v>
      </c>
      <c r="D3" s="7">
        <v>380</v>
      </c>
      <c r="E3" s="10">
        <f>(D3-C$20-C$19*C3)^2</f>
        <v>62.460978147760542</v>
      </c>
      <c r="F3" s="14">
        <f t="shared" ref="F3:F9" si="0">(C3-AVERAGE(C$2:C$9))^2</f>
        <v>1.4062500000000067E-3</v>
      </c>
      <c r="G3" s="12" t="s">
        <v>13</v>
      </c>
      <c r="H3" s="12">
        <f>C19-F14*E14</f>
        <v>-572.0672020195135</v>
      </c>
      <c r="I3" s="12">
        <f>C19+E14*F14</f>
        <v>-273.09408830306722</v>
      </c>
      <c r="J3" s="12"/>
    </row>
    <row r="4" spans="2:10" ht="15" customHeight="1" thickBot="1" x14ac:dyDescent="0.45">
      <c r="B4" s="5" t="s">
        <v>2</v>
      </c>
      <c r="C4" s="6">
        <v>1.65</v>
      </c>
      <c r="D4" s="7">
        <v>350</v>
      </c>
      <c r="E4" s="10">
        <f t="shared" ref="E4:E9" si="1">(D4-C$20-C$19*C4)^2</f>
        <v>281.37356919875054</v>
      </c>
      <c r="F4" s="14">
        <f t="shared" si="0"/>
        <v>7.6562499999999842E-3</v>
      </c>
      <c r="G4" s="12" t="s">
        <v>16</v>
      </c>
      <c r="H4" s="12">
        <f>C17*C14/F17</f>
        <v>59.834004073626076</v>
      </c>
      <c r="I4" s="12">
        <f>C17*C14/E17</f>
        <v>701.29387067138009</v>
      </c>
      <c r="J4" s="12"/>
    </row>
    <row r="5" spans="2:10" ht="15" customHeight="1" thickBot="1" x14ac:dyDescent="0.45">
      <c r="B5" s="5" t="s">
        <v>3</v>
      </c>
      <c r="C5" s="6">
        <v>1.6</v>
      </c>
      <c r="D5" s="7">
        <v>400</v>
      </c>
      <c r="E5" s="10">
        <f t="shared" si="1"/>
        <v>146.33194588970161</v>
      </c>
      <c r="F5" s="14">
        <f t="shared" si="0"/>
        <v>1.4062500000000067E-3</v>
      </c>
      <c r="G5" s="12"/>
      <c r="H5" s="12"/>
      <c r="I5" s="12"/>
      <c r="J5" s="12"/>
    </row>
    <row r="6" spans="2:10" ht="15" customHeight="1" thickBot="1" x14ac:dyDescent="0.45">
      <c r="B6" s="5" t="s">
        <v>4</v>
      </c>
      <c r="C6" s="6">
        <v>1.5</v>
      </c>
      <c r="D6" s="7">
        <v>440</v>
      </c>
      <c r="E6" s="10">
        <f t="shared" si="1"/>
        <v>96.800208116548148</v>
      </c>
      <c r="F6" s="14">
        <f t="shared" si="0"/>
        <v>3.90625E-3</v>
      </c>
      <c r="G6" s="12"/>
      <c r="H6" s="12"/>
      <c r="I6" s="12"/>
      <c r="J6" s="12"/>
    </row>
    <row r="7" spans="2:10" ht="15" customHeight="1" thickBot="1" x14ac:dyDescent="0.45">
      <c r="B7" s="5" t="s">
        <v>5</v>
      </c>
      <c r="C7" s="6">
        <v>1.65</v>
      </c>
      <c r="D7" s="7">
        <v>380</v>
      </c>
      <c r="E7" s="10">
        <f t="shared" si="1"/>
        <v>174.92195629552609</v>
      </c>
      <c r="F7" s="14">
        <f t="shared" si="0"/>
        <v>7.6562499999999842E-3</v>
      </c>
      <c r="G7" s="12"/>
      <c r="H7" s="12"/>
      <c r="I7" s="12"/>
      <c r="J7" s="12"/>
    </row>
    <row r="8" spans="2:10" ht="15" customHeight="1" thickBot="1" x14ac:dyDescent="0.45">
      <c r="B8" s="5" t="s">
        <v>6</v>
      </c>
      <c r="C8" s="6">
        <v>1.45</v>
      </c>
      <c r="D8" s="7">
        <v>450</v>
      </c>
      <c r="E8" s="10">
        <f t="shared" si="1"/>
        <v>1.6649323621226941</v>
      </c>
      <c r="F8" s="14">
        <f t="shared" si="0"/>
        <v>1.265625000000001E-2</v>
      </c>
      <c r="G8" s="12"/>
      <c r="H8" s="12"/>
      <c r="I8" s="12"/>
      <c r="J8" s="12"/>
    </row>
    <row r="9" spans="2:10" ht="15" customHeight="1" thickBot="1" x14ac:dyDescent="0.45">
      <c r="B9" s="5" t="s">
        <v>9</v>
      </c>
      <c r="C9" s="6">
        <v>1.5</v>
      </c>
      <c r="D9" s="7">
        <v>420</v>
      </c>
      <c r="E9" s="10">
        <f t="shared" si="1"/>
        <v>103.25182101976809</v>
      </c>
      <c r="F9" s="14">
        <f t="shared" si="0"/>
        <v>3.90625E-3</v>
      </c>
      <c r="G9" s="12"/>
      <c r="H9" s="12"/>
      <c r="I9" s="12"/>
      <c r="J9" s="12"/>
    </row>
    <row r="10" spans="2:10" ht="15" customHeight="1" thickBot="1" x14ac:dyDescent="0.45">
      <c r="B10" s="5" t="s">
        <v>7</v>
      </c>
      <c r="C10" s="6">
        <f>SUM(C2:C9)</f>
        <v>12.5</v>
      </c>
      <c r="D10" s="7">
        <f>SUM(D2:D9)</f>
        <v>3230</v>
      </c>
      <c r="E10" s="10">
        <f>SUM(E2:E9)</f>
        <v>867.74193548387211</v>
      </c>
      <c r="F10" s="14">
        <v>3.875E-2</v>
      </c>
      <c r="G10" s="12"/>
      <c r="H10" s="12"/>
      <c r="I10" s="12"/>
      <c r="J10" s="12"/>
    </row>
    <row r="12" spans="2:10" ht="15" customHeight="1" x14ac:dyDescent="0.4">
      <c r="B12" s="1" t="s">
        <v>21</v>
      </c>
      <c r="C12" s="8">
        <f>AVERAGE(C2:C9)</f>
        <v>1.5625</v>
      </c>
      <c r="D12" s="1"/>
    </row>
    <row r="13" spans="2:10" ht="15" customHeight="1" x14ac:dyDescent="0.4">
      <c r="D13" s="1" t="s">
        <v>19</v>
      </c>
      <c r="E13" s="1" t="s">
        <v>20</v>
      </c>
      <c r="F13" s="1" t="s">
        <v>23</v>
      </c>
    </row>
    <row r="14" spans="2:10" ht="15" customHeight="1" x14ac:dyDescent="0.4">
      <c r="B14" s="1" t="s">
        <v>18</v>
      </c>
      <c r="C14" s="8">
        <f>E10/C17</f>
        <v>144.62365591397869</v>
      </c>
      <c r="D14" s="8">
        <f>C15*SQRT((1/C16)+(C12^2/F10))</f>
        <v>95.550779376584813</v>
      </c>
      <c r="E14" s="8">
        <f>C15/SQRT(F10)</f>
        <v>61.091925640179788</v>
      </c>
      <c r="F14" s="8">
        <f>_xlfn.T.INV.2T(0.05,C17)</f>
        <v>2.4469118511449697</v>
      </c>
    </row>
    <row r="15" spans="2:10" ht="15" customHeight="1" x14ac:dyDescent="0.4">
      <c r="B15" s="1" t="s">
        <v>15</v>
      </c>
      <c r="C15" s="8">
        <f>SQRT(C14)</f>
        <v>12.025957588232993</v>
      </c>
      <c r="D15" s="8"/>
      <c r="E15" s="15"/>
      <c r="F15" s="15"/>
    </row>
    <row r="16" spans="2:10" ht="15" customHeight="1" x14ac:dyDescent="0.4">
      <c r="B16" s="1" t="s">
        <v>22</v>
      </c>
      <c r="C16" s="1">
        <f>COUNT(C2:C9)</f>
        <v>8</v>
      </c>
      <c r="E16" s="1" t="s">
        <v>26</v>
      </c>
      <c r="F16" s="1" t="s">
        <v>27</v>
      </c>
    </row>
    <row r="17" spans="2:6" ht="15" customHeight="1" x14ac:dyDescent="0.4">
      <c r="B17" s="1" t="s">
        <v>14</v>
      </c>
      <c r="C17" s="1">
        <f>C16-2</f>
        <v>6</v>
      </c>
      <c r="E17" s="8">
        <f>_xlfn.CHISQ.INV(0.025,C17)</f>
        <v>1.2373442457912027</v>
      </c>
      <c r="F17" s="8">
        <f>_xlfn.CHISQ.INV(0.9755,C17)</f>
        <v>14.502488157337938</v>
      </c>
    </row>
    <row r="19" spans="2:6" ht="15" customHeight="1" x14ac:dyDescent="0.4">
      <c r="B19" s="1" t="s">
        <v>10</v>
      </c>
      <c r="C19" s="8">
        <f>SLOPE(D2:D9,C2:C9)</f>
        <v>-422.58064516129036</v>
      </c>
    </row>
    <row r="20" spans="2:6" ht="15" customHeight="1" x14ac:dyDescent="0.4">
      <c r="B20" s="1" t="s">
        <v>11</v>
      </c>
      <c r="C20" s="8">
        <f>INTERCEPT(D2:D9,C2:C9)</f>
        <v>1064.0322580645161</v>
      </c>
    </row>
    <row r="24" spans="2:6" ht="15" customHeight="1" x14ac:dyDescent="0.4">
      <c r="E24" s="16"/>
    </row>
  </sheetData>
  <phoneticPr fontId="1" type="noConversion"/>
  <pageMargins left="0.75" right="0.75" top="1" bottom="1" header="0.5" footer="0.5"/>
  <pageSetup paperSize="9" orientation="portrait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 sizeWithCells="1">
              <from>
                <xdr:col>2</xdr:col>
                <xdr:colOff>23813</xdr:colOff>
                <xdr:row>10</xdr:row>
                <xdr:rowOff>0</xdr:rowOff>
              </from>
              <to>
                <xdr:col>5</xdr:col>
                <xdr:colOff>0</xdr:colOff>
                <xdr:row>10</xdr:row>
                <xdr:rowOff>0</xdr:rowOff>
              </to>
            </anchor>
          </objectPr>
        </oleObject>
      </mc:Choice>
      <mc:Fallback>
        <oleObject progId="Equation.3" shapeId="5121" r:id="rId3"/>
      </mc:Fallback>
    </mc:AlternateContent>
    <mc:AlternateContent xmlns:mc="http://schemas.openxmlformats.org/markup-compatibility/2006">
      <mc:Choice Requires="x14">
        <oleObject progId="Equation.3" shapeId="5122" r:id="rId5">
          <objectPr defaultSize="0" autoPict="0" r:id="rId6">
            <anchor moveWithCells="1" siz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519113</xdr:colOff>
                <xdr:row>10</xdr:row>
                <xdr:rowOff>0</xdr:rowOff>
              </to>
            </anchor>
          </objectPr>
        </oleObject>
      </mc:Choice>
      <mc:Fallback>
        <oleObject progId="Equation.3" shapeId="5122" r:id="rId5"/>
      </mc:Fallback>
    </mc:AlternateContent>
    <mc:AlternateContent xmlns:mc="http://schemas.openxmlformats.org/markup-compatibility/2006">
      <mc:Choice Requires="x14">
        <oleObject progId="Equation.3" shapeId="5123" r:id="rId7">
          <objectPr defaultSize="0" autoPict="0" r:id="rId8">
            <anchor moveWithCells="1" sizeWithCells="1">
              <from>
                <xdr:col>5</xdr:col>
                <xdr:colOff>304800</xdr:colOff>
                <xdr:row>10</xdr:row>
                <xdr:rowOff>0</xdr:rowOff>
              </from>
              <to>
                <xdr:col>6</xdr:col>
                <xdr:colOff>138113</xdr:colOff>
                <xdr:row>10</xdr:row>
                <xdr:rowOff>0</xdr:rowOff>
              </to>
            </anchor>
          </objectPr>
        </oleObject>
      </mc:Choice>
      <mc:Fallback>
        <oleObject progId="Equation.3" shapeId="5123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conti.semplici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Gianluca MORELLI</cp:lastModifiedBy>
  <cp:lastPrinted>2006-02-23T10:01:46Z</cp:lastPrinted>
  <dcterms:created xsi:type="dcterms:W3CDTF">2005-03-04T14:41:32Z</dcterms:created>
  <dcterms:modified xsi:type="dcterms:W3CDTF">2023-09-04T17:36:14Z</dcterms:modified>
</cp:coreProperties>
</file>