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drawings/drawing3.xml" ContentType="application/vnd.openxmlformats-officedocument.drawing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0" yWindow="72" windowWidth="15480" windowHeight="10248" activeTab="2"/>
  </bookViews>
  <sheets>
    <sheet name="Testo esercizio" sheetId="2" r:id="rId1"/>
    <sheet name="Dati" sheetId="1" r:id="rId2"/>
    <sheet name="test_globale" sheetId="3" r:id="rId3"/>
  </sheets>
  <definedNames>
    <definedName name="X" localSheetId="2">test_globale!$F$2:$I$16</definedName>
    <definedName name="X">Dati!$F$2:$I$16</definedName>
    <definedName name="y" localSheetId="2">test_globale!$C$2:$C$16</definedName>
    <definedName name="y">Dati!$C$2:$C$16</definedName>
  </definedNames>
  <calcPr calcId="162913"/>
</workbook>
</file>

<file path=xl/calcChain.xml><?xml version="1.0" encoding="utf-8"?>
<calcChain xmlns="http://schemas.openxmlformats.org/spreadsheetml/2006/main">
  <c r="C21" i="1" l="1"/>
  <c r="D21" i="1"/>
  <c r="E21" i="1"/>
  <c r="F21" i="1"/>
  <c r="B21" i="1"/>
  <c r="C21" i="3"/>
  <c r="D21" i="3"/>
  <c r="E21" i="3"/>
  <c r="F21" i="3"/>
  <c r="B21" i="3"/>
  <c r="E107" i="3"/>
  <c r="B22" i="3" a="1"/>
  <c r="B22" i="3" s="1"/>
  <c r="I26" i="3" s="1"/>
  <c r="I34" i="3" a="1"/>
  <c r="M34" i="3" s="1"/>
  <c r="L34" i="3"/>
  <c r="J36" i="3"/>
  <c r="M37" i="3"/>
  <c r="E107" i="1"/>
  <c r="B22" i="1" a="1"/>
  <c r="D24" i="1" s="1"/>
  <c r="I34" i="1" a="1"/>
  <c r="I35" i="1" s="1"/>
  <c r="M34" i="1"/>
  <c r="K36" i="1"/>
  <c r="I38" i="1"/>
  <c r="C24" i="1" l="1"/>
  <c r="F24" i="1"/>
  <c r="C22" i="1"/>
  <c r="I25" i="1" s="1"/>
  <c r="F24" i="3"/>
  <c r="C22" i="3"/>
  <c r="I25" i="3" s="1"/>
  <c r="D22" i="3"/>
  <c r="I24" i="3" s="1"/>
  <c r="E23" i="3"/>
  <c r="D24" i="3"/>
  <c r="L37" i="3"/>
  <c r="I36" i="3"/>
  <c r="K34" i="3"/>
  <c r="B25" i="3"/>
  <c r="B25" i="1"/>
  <c r="E24" i="3"/>
  <c r="E25" i="1"/>
  <c r="C25" i="3"/>
  <c r="L37" i="1"/>
  <c r="I36" i="1"/>
  <c r="K34" i="1"/>
  <c r="K37" i="3"/>
  <c r="M35" i="3"/>
  <c r="J34" i="3"/>
  <c r="D25" i="1"/>
  <c r="E25" i="3"/>
  <c r="F22" i="1"/>
  <c r="I22" i="1" s="1"/>
  <c r="B26" i="1"/>
  <c r="E26" i="3"/>
  <c r="K37" i="1"/>
  <c r="M35" i="1"/>
  <c r="J34" i="1"/>
  <c r="M38" i="3"/>
  <c r="J37" i="3"/>
  <c r="L35" i="3"/>
  <c r="F22" i="3"/>
  <c r="I22" i="3" s="1"/>
  <c r="D25" i="3"/>
  <c r="B23" i="3"/>
  <c r="F25" i="3"/>
  <c r="E22" i="1"/>
  <c r="I23" i="1" s="1"/>
  <c r="F25" i="1"/>
  <c r="C23" i="1"/>
  <c r="D26" i="1"/>
  <c r="M38" i="1"/>
  <c r="J37" i="1"/>
  <c r="L35" i="1"/>
  <c r="L38" i="3"/>
  <c r="I37" i="3"/>
  <c r="K35" i="3"/>
  <c r="I34" i="3"/>
  <c r="I41" i="3" s="1" a="1"/>
  <c r="E24" i="1"/>
  <c r="C23" i="3"/>
  <c r="D22" i="1"/>
  <c r="I24" i="1" s="1"/>
  <c r="C25" i="1"/>
  <c r="C24" i="3"/>
  <c r="M37" i="1"/>
  <c r="J36" i="1"/>
  <c r="L34" i="1"/>
  <c r="D23" i="3"/>
  <c r="B26" i="3"/>
  <c r="B23" i="1"/>
  <c r="C26" i="1"/>
  <c r="F87" i="1" s="1"/>
  <c r="C26" i="3"/>
  <c r="E23" i="1"/>
  <c r="F26" i="1"/>
  <c r="L38" i="1"/>
  <c r="I37" i="1"/>
  <c r="K35" i="1"/>
  <c r="I34" i="1"/>
  <c r="K38" i="3"/>
  <c r="M36" i="3"/>
  <c r="J35" i="3"/>
  <c r="F23" i="3"/>
  <c r="D26" i="3"/>
  <c r="D23" i="1"/>
  <c r="E26" i="1"/>
  <c r="B24" i="1"/>
  <c r="K38" i="1"/>
  <c r="M36" i="1"/>
  <c r="J35" i="1"/>
  <c r="J38" i="3"/>
  <c r="L36" i="3"/>
  <c r="I35" i="3"/>
  <c r="B24" i="3"/>
  <c r="F26" i="3"/>
  <c r="F23" i="1"/>
  <c r="B22" i="1"/>
  <c r="I26" i="1" s="1"/>
  <c r="E22" i="3"/>
  <c r="I23" i="3" s="1"/>
  <c r="J38" i="1"/>
  <c r="L36" i="1"/>
  <c r="I38" i="3"/>
  <c r="K36" i="3"/>
  <c r="E34" i="1" l="1" a="1"/>
  <c r="E35" i="1" s="1"/>
  <c r="K41" i="3"/>
  <c r="L44" i="3"/>
  <c r="M42" i="3"/>
  <c r="M41" i="3"/>
  <c r="I45" i="3"/>
  <c r="J43" i="3"/>
  <c r="J42" i="3"/>
  <c r="K45" i="3"/>
  <c r="L43" i="3"/>
  <c r="M43" i="3"/>
  <c r="I42" i="3"/>
  <c r="J45" i="3"/>
  <c r="L42" i="3"/>
  <c r="M45" i="3"/>
  <c r="I44" i="3"/>
  <c r="I43" i="3"/>
  <c r="J41" i="3"/>
  <c r="K44" i="3"/>
  <c r="K43" i="3"/>
  <c r="L41" i="3"/>
  <c r="M44" i="3"/>
  <c r="L45" i="3"/>
  <c r="I41" i="3"/>
  <c r="I49" i="3" s="1" a="1"/>
  <c r="J44" i="3"/>
  <c r="K42" i="3"/>
  <c r="F87" i="3"/>
  <c r="I41" i="1" a="1"/>
  <c r="E34" i="3" a="1"/>
  <c r="E34" i="1" l="1"/>
  <c r="E36" i="1"/>
  <c r="K50" i="3"/>
  <c r="I51" i="3"/>
  <c r="I50" i="3"/>
  <c r="L50" i="3"/>
  <c r="M52" i="3"/>
  <c r="L49" i="3"/>
  <c r="J50" i="3"/>
  <c r="K52" i="3"/>
  <c r="J49" i="3"/>
  <c r="M49" i="3"/>
  <c r="I52" i="3"/>
  <c r="L52" i="3"/>
  <c r="K49" i="3"/>
  <c r="L51" i="3"/>
  <c r="J52" i="3"/>
  <c r="I49" i="3"/>
  <c r="I54" i="3" s="1" a="1"/>
  <c r="M50" i="3"/>
  <c r="M51" i="3"/>
  <c r="J51" i="3"/>
  <c r="K51" i="3"/>
  <c r="E37" i="3"/>
  <c r="E35" i="3"/>
  <c r="E36" i="3"/>
  <c r="E34" i="3"/>
  <c r="M44" i="1"/>
  <c r="L41" i="1"/>
  <c r="K43" i="1"/>
  <c r="K44" i="1"/>
  <c r="J41" i="1"/>
  <c r="I43" i="1"/>
  <c r="I44" i="1"/>
  <c r="M45" i="1"/>
  <c r="L42" i="1"/>
  <c r="L45" i="1"/>
  <c r="K42" i="1"/>
  <c r="J44" i="1"/>
  <c r="I41" i="1"/>
  <c r="L43" i="1"/>
  <c r="K45" i="1"/>
  <c r="J42" i="1"/>
  <c r="J43" i="1"/>
  <c r="I45" i="1"/>
  <c r="M41" i="1"/>
  <c r="M42" i="1"/>
  <c r="L44" i="1"/>
  <c r="K41" i="1"/>
  <c r="J45" i="1"/>
  <c r="I42" i="1"/>
  <c r="M43" i="1"/>
  <c r="I49" i="1" l="1" a="1"/>
  <c r="K57" i="3"/>
  <c r="L57" i="3"/>
  <c r="I57" i="3"/>
  <c r="J57" i="3"/>
  <c r="K56" i="3"/>
  <c r="L56" i="3"/>
  <c r="I56" i="3"/>
  <c r="J56" i="3"/>
  <c r="K55" i="3"/>
  <c r="L55" i="3"/>
  <c r="I55" i="3"/>
  <c r="J55" i="3"/>
  <c r="K54" i="3"/>
  <c r="L54" i="3"/>
  <c r="J54" i="3"/>
  <c r="I54" i="3"/>
  <c r="I59" i="3" s="1" a="1"/>
  <c r="J61" i="3" l="1"/>
  <c r="I61" i="3"/>
  <c r="L60" i="3"/>
  <c r="K60" i="3"/>
  <c r="J60" i="3"/>
  <c r="I60" i="3"/>
  <c r="L59" i="3"/>
  <c r="K59" i="3"/>
  <c r="J59" i="3"/>
  <c r="I59" i="3"/>
  <c r="L62" i="3"/>
  <c r="K62" i="3"/>
  <c r="J62" i="3"/>
  <c r="K61" i="3"/>
  <c r="L61" i="3"/>
  <c r="I62" i="3"/>
  <c r="J51" i="1"/>
  <c r="I51" i="1"/>
  <c r="M50" i="1"/>
  <c r="L50" i="1"/>
  <c r="K50" i="1"/>
  <c r="J50" i="1"/>
  <c r="I50" i="1"/>
  <c r="M49" i="1"/>
  <c r="L49" i="1"/>
  <c r="K49" i="1"/>
  <c r="J49" i="1"/>
  <c r="I49" i="1"/>
  <c r="M51" i="1"/>
  <c r="K51" i="1"/>
  <c r="L51" i="1"/>
  <c r="I54" i="1" l="1" a="1"/>
  <c r="I66" i="3" a="1"/>
  <c r="J56" i="1" l="1"/>
  <c r="I54" i="1"/>
  <c r="K55" i="1"/>
  <c r="I55" i="1"/>
  <c r="J54" i="1"/>
  <c r="K56" i="1"/>
  <c r="I56" i="1"/>
  <c r="J55" i="1"/>
  <c r="K54" i="1"/>
  <c r="K66" i="3"/>
  <c r="I66" i="3"/>
  <c r="I72" i="3" s="1" a="1"/>
  <c r="I72" i="3" s="1"/>
  <c r="I78" i="3" s="1"/>
  <c r="H97" i="3" s="1"/>
  <c r="E103" i="3" s="1"/>
  <c r="L66" i="3"/>
  <c r="J66" i="3"/>
  <c r="I59" i="1" l="1" a="1"/>
  <c r="I61" i="1" l="1"/>
  <c r="J60" i="1"/>
  <c r="K59" i="1"/>
  <c r="J61" i="1"/>
  <c r="I59" i="1"/>
  <c r="I66" i="1" s="1" a="1"/>
  <c r="K60" i="1"/>
  <c r="I60" i="1"/>
  <c r="J59" i="1"/>
  <c r="K61" i="1"/>
  <c r="J66" i="1" l="1"/>
  <c r="I66" i="1"/>
  <c r="K66" i="1"/>
  <c r="I72" i="1" l="1" a="1"/>
  <c r="I72" i="1" s="1"/>
  <c r="I78" i="1" s="1"/>
  <c r="H97" i="1" s="1"/>
  <c r="E103" i="1" s="1"/>
</calcChain>
</file>

<file path=xl/sharedStrings.xml><?xml version="1.0" encoding="utf-8"?>
<sst xmlns="http://schemas.openxmlformats.org/spreadsheetml/2006/main" count="87" uniqueCount="62">
  <si>
    <t>X=</t>
  </si>
  <si>
    <t>3 x 3</t>
  </si>
  <si>
    <t>3 x 1</t>
  </si>
  <si>
    <t>intercetta</t>
  </si>
  <si>
    <t>Anni</t>
  </si>
  <si>
    <t>TREND</t>
  </si>
  <si>
    <t>Tasso di interesse</t>
  </si>
  <si>
    <t>y=</t>
  </si>
  <si>
    <t>INVESTIMENTI</t>
  </si>
  <si>
    <t>Output della regressione con la funzione REGR.LIN</t>
  </si>
  <si>
    <t>3 x 5</t>
  </si>
  <si>
    <t>Tasso di inflazione</t>
  </si>
  <si>
    <t>5 x 5</t>
  </si>
  <si>
    <t xml:space="preserve">3 x 5 </t>
  </si>
  <si>
    <t xml:space="preserve">3 x 3 </t>
  </si>
  <si>
    <t>1 x 3</t>
  </si>
  <si>
    <t>1 x 1</t>
  </si>
  <si>
    <t>Test F</t>
  </si>
  <si>
    <t>Questo valore deve essere confrontato con una v.a. F con 3 e 10 gradi di libertà</t>
  </si>
  <si>
    <t>P value del risultato del test</t>
  </si>
  <si>
    <t>= valore che in una distribuzione F con 3 e 10 gradi di libertà lascia alla sua destra una probabilità del 5%</t>
  </si>
  <si>
    <t>Y=investimenti</t>
  </si>
  <si>
    <t>Conclusione: rifiuto decisamente l'ipotesi che le 3 restrizioni siano vere</t>
  </si>
  <si>
    <t>X1=TREND</t>
  </si>
  <si>
    <t>X2= GDP reale</t>
  </si>
  <si>
    <t>X3=Tasso di interesse</t>
  </si>
  <si>
    <t>X4=Tasso di inflazione</t>
  </si>
  <si>
    <t>GDP reale</t>
  </si>
  <si>
    <t>15 x 5</t>
  </si>
  <si>
    <t>q=(numero di ipotesi da sottoporre a test)</t>
  </si>
  <si>
    <t>4 x 5</t>
  </si>
  <si>
    <t>4 x 1</t>
  </si>
  <si>
    <t xml:space="preserve">4 x 5 </t>
  </si>
  <si>
    <t>4 x 4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</si>
  <si>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</si>
  <si>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</si>
  <si>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</si>
  <si>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</si>
  <si>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</si>
  <si>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</si>
  <si>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</si>
  <si>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</si>
  <si>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</si>
  <si>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</si>
  <si>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</si>
  <si>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Intercetta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</si>
  <si>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</si>
  <si>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</si>
  <si>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</si>
  <si>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</si>
  <si>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</si>
  <si>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</si>
  <si>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</si>
  <si>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</si>
  <si>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Inferiore 95%</t>
  </si>
  <si>
    <t>Superiore 95%</t>
  </si>
  <si>
    <t>Inferiore 95.0%</t>
  </si>
  <si>
    <t>Superiore 95.0%</t>
  </si>
  <si>
    <t>Questo valore deve essere confrontato con una v.a. F con 4 e 10 gradi di libertà</t>
  </si>
  <si>
    <t>= valore che in una distribuzione F con 4 e 10 gradi di libertà lascia alla sua destra una probabilità del 5%</t>
  </si>
  <si>
    <t>Conclusione: rifiuto decisamente l'ipotesi che tutti i coefficienti di regressione nell'universo siano uguali a zero</t>
  </si>
  <si>
    <t>H_0=Tutti i coefficienti del modello di regressione sono uguali a zero nell'universo (tranne l'intercetta)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</si>
</sst>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000"/>
    <numFmt numFmtId="184" formatCode="#,##0.000"/>
    <numFmt numFmtId="185" formatCode="#,##0.0000"/>
  </numFmts>
  <fonts count="9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0" fontId="1" fillId="0" borderId="0" xfId="0" applyFont="1"/>
    <xf numFmtId="166" fontId="0" fillId="0" borderId="0" xfId="0" applyNumberFormat="1"/>
    <xf numFmtId="184" fontId="0" fillId="0" borderId="0" xfId="0" applyNumberFormat="1"/>
    <xf numFmtId="185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3" fillId="0" borderId="0" xfId="0" quotePrefix="1" applyFont="1"/>
    <xf numFmtId="0" fontId="0" fillId="0" borderId="0" xfId="0" applyFill="1" applyBorder="1" applyAlignment="1"/>
    <xf numFmtId="0" fontId="0" fillId="0" borderId="1" xfId="0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66675</xdr:rowOff>
    </xdr:from>
    <xdr:to>
      <xdr:col>13</xdr:col>
      <xdr:colOff>447675</xdr:colOff>
      <xdr:row>18</xdr:row>
      <xdr:rowOff>28575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61975" y="1466850"/>
          <a:ext cx="10048875" cy="2066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1) Stimare i parametri del modello di regressione lineare multiplo utilizzando la funzione REGR.LIN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2) Costuire un test per verificare l'ipotesi congiunta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H_0:</a:t>
          </a:r>
          <a:r>
            <a:rPr lang="el-G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β2=0 (</a:t>
          </a: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assenza del trend)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H_0: </a:t>
          </a:r>
          <a:r>
            <a:rPr lang="el-G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β3=1 (</a:t>
          </a: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la propensione marginale ad investire è pari ad 1)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H_0:  </a:t>
          </a:r>
          <a:r>
            <a:rPr lang="el-G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β4+β5=0 (</a:t>
          </a: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gli investitori fanno riferimento al tasso di interesse in termini reali)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3) Calcolare il p-value del risultato del test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4) Commentare il risultato ottenuto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5) Trovare in una distribuzione F(3,10) il valore che lascia alla sua destra una probabilità pari al 5%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6) Testare la validità globale del modello e veficare il risultato ottenuto con il compoenente aggiuntivo ANALISI DEI DATI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731520</xdr:colOff>
          <xdr:row>17</xdr:row>
          <xdr:rowOff>0</xdr:rowOff>
        </xdr:from>
        <xdr:to>
          <xdr:col>5</xdr:col>
          <xdr:colOff>495300</xdr:colOff>
          <xdr:row>17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17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464820</xdr:colOff>
          <xdr:row>17</xdr:row>
          <xdr:rowOff>0</xdr:rowOff>
        </xdr:from>
        <xdr:to>
          <xdr:col>7</xdr:col>
          <xdr:colOff>891540</xdr:colOff>
          <xdr:row>17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21</xdr:row>
          <xdr:rowOff>7620</xdr:rowOff>
        </xdr:from>
        <xdr:to>
          <xdr:col>7</xdr:col>
          <xdr:colOff>1005840</xdr:colOff>
          <xdr:row>25</xdr:row>
          <xdr:rowOff>22860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243840</xdr:colOff>
          <xdr:row>32</xdr:row>
          <xdr:rowOff>106680</xdr:rowOff>
        </xdr:from>
        <xdr:to>
          <xdr:col>3</xdr:col>
          <xdr:colOff>1684020</xdr:colOff>
          <xdr:row>37</xdr:row>
          <xdr:rowOff>144780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198120</xdr:colOff>
          <xdr:row>32</xdr:row>
          <xdr:rowOff>45720</xdr:rowOff>
        </xdr:from>
        <xdr:to>
          <xdr:col>7</xdr:col>
          <xdr:colOff>1005840</xdr:colOff>
          <xdr:row>36</xdr:row>
          <xdr:rowOff>129540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40</xdr:row>
          <xdr:rowOff>7620</xdr:rowOff>
        </xdr:from>
        <xdr:to>
          <xdr:col>7</xdr:col>
          <xdr:colOff>960120</xdr:colOff>
          <xdr:row>44</xdr:row>
          <xdr:rowOff>91440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47</xdr:row>
          <xdr:rowOff>7620</xdr:rowOff>
        </xdr:from>
        <xdr:to>
          <xdr:col>7</xdr:col>
          <xdr:colOff>922020</xdr:colOff>
          <xdr:row>51</xdr:row>
          <xdr:rowOff>91440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685800</xdr:colOff>
          <xdr:row>52</xdr:row>
          <xdr:rowOff>91440</xdr:rowOff>
        </xdr:from>
        <xdr:to>
          <xdr:col>7</xdr:col>
          <xdr:colOff>1036320</xdr:colOff>
          <xdr:row>56</xdr:row>
          <xdr:rowOff>160020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510540</xdr:colOff>
          <xdr:row>57</xdr:row>
          <xdr:rowOff>68580</xdr:rowOff>
        </xdr:from>
        <xdr:to>
          <xdr:col>7</xdr:col>
          <xdr:colOff>1036320</xdr:colOff>
          <xdr:row>61</xdr:row>
          <xdr:rowOff>129540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1371600</xdr:colOff>
          <xdr:row>62</xdr:row>
          <xdr:rowOff>60960</xdr:rowOff>
        </xdr:from>
        <xdr:to>
          <xdr:col>7</xdr:col>
          <xdr:colOff>975360</xdr:colOff>
          <xdr:row>67</xdr:row>
          <xdr:rowOff>129540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548640</xdr:colOff>
          <xdr:row>68</xdr:row>
          <xdr:rowOff>30480</xdr:rowOff>
        </xdr:from>
        <xdr:to>
          <xdr:col>7</xdr:col>
          <xdr:colOff>1005840</xdr:colOff>
          <xdr:row>73</xdr:row>
          <xdr:rowOff>129540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899160</xdr:colOff>
          <xdr:row>28</xdr:row>
          <xdr:rowOff>106680</xdr:rowOff>
        </xdr:from>
        <xdr:to>
          <xdr:col>2</xdr:col>
          <xdr:colOff>800100</xdr:colOff>
          <xdr:row>31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45720</xdr:colOff>
          <xdr:row>28</xdr:row>
          <xdr:rowOff>38100</xdr:rowOff>
        </xdr:from>
        <xdr:to>
          <xdr:col>9</xdr:col>
          <xdr:colOff>891540</xdr:colOff>
          <xdr:row>30</xdr:row>
          <xdr:rowOff>121920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541020</xdr:colOff>
          <xdr:row>74</xdr:row>
          <xdr:rowOff>106680</xdr:rowOff>
        </xdr:from>
        <xdr:to>
          <xdr:col>7</xdr:col>
          <xdr:colOff>998220</xdr:colOff>
          <xdr:row>80</xdr:row>
          <xdr:rowOff>38100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82</xdr:row>
          <xdr:rowOff>30480</xdr:rowOff>
        </xdr:from>
        <xdr:to>
          <xdr:col>5</xdr:col>
          <xdr:colOff>0</xdr:colOff>
          <xdr:row>88</xdr:row>
          <xdr:rowOff>121920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335280</xdr:colOff>
          <xdr:row>93</xdr:row>
          <xdr:rowOff>0</xdr:rowOff>
        </xdr:from>
        <xdr:to>
          <xdr:col>7</xdr:col>
          <xdr:colOff>91440</xdr:colOff>
          <xdr:row>99</xdr:row>
          <xdr:rowOff>91440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731520</xdr:colOff>
          <xdr:row>17</xdr:row>
          <xdr:rowOff>0</xdr:rowOff>
        </xdr:from>
        <xdr:to>
          <xdr:col>5</xdr:col>
          <xdr:colOff>495300</xdr:colOff>
          <xdr:row>17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17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464820</xdr:colOff>
          <xdr:row>17</xdr:row>
          <xdr:rowOff>0</xdr:rowOff>
        </xdr:from>
        <xdr:to>
          <xdr:col>7</xdr:col>
          <xdr:colOff>891540</xdr:colOff>
          <xdr:row>17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21</xdr:row>
          <xdr:rowOff>7620</xdr:rowOff>
        </xdr:from>
        <xdr:to>
          <xdr:col>7</xdr:col>
          <xdr:colOff>1005840</xdr:colOff>
          <xdr:row>25</xdr:row>
          <xdr:rowOff>22860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243840</xdr:colOff>
          <xdr:row>32</xdr:row>
          <xdr:rowOff>106680</xdr:rowOff>
        </xdr:from>
        <xdr:to>
          <xdr:col>3</xdr:col>
          <xdr:colOff>1684020</xdr:colOff>
          <xdr:row>37</xdr:row>
          <xdr:rowOff>144780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198120</xdr:colOff>
          <xdr:row>32</xdr:row>
          <xdr:rowOff>45720</xdr:rowOff>
        </xdr:from>
        <xdr:to>
          <xdr:col>7</xdr:col>
          <xdr:colOff>1005840</xdr:colOff>
          <xdr:row>36</xdr:row>
          <xdr:rowOff>129540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40</xdr:row>
          <xdr:rowOff>7620</xdr:rowOff>
        </xdr:from>
        <xdr:to>
          <xdr:col>7</xdr:col>
          <xdr:colOff>960120</xdr:colOff>
          <xdr:row>44</xdr:row>
          <xdr:rowOff>91440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47</xdr:row>
          <xdr:rowOff>7620</xdr:rowOff>
        </xdr:from>
        <xdr:to>
          <xdr:col>7</xdr:col>
          <xdr:colOff>922020</xdr:colOff>
          <xdr:row>51</xdr:row>
          <xdr:rowOff>91440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685800</xdr:colOff>
          <xdr:row>52</xdr:row>
          <xdr:rowOff>91440</xdr:rowOff>
        </xdr:from>
        <xdr:to>
          <xdr:col>7</xdr:col>
          <xdr:colOff>1036320</xdr:colOff>
          <xdr:row>56</xdr:row>
          <xdr:rowOff>160020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510540</xdr:colOff>
          <xdr:row>57</xdr:row>
          <xdr:rowOff>68580</xdr:rowOff>
        </xdr:from>
        <xdr:to>
          <xdr:col>7</xdr:col>
          <xdr:colOff>1036320</xdr:colOff>
          <xdr:row>61</xdr:row>
          <xdr:rowOff>129540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1371600</xdr:colOff>
          <xdr:row>62</xdr:row>
          <xdr:rowOff>60960</xdr:rowOff>
        </xdr:from>
        <xdr:to>
          <xdr:col>7</xdr:col>
          <xdr:colOff>975360</xdr:colOff>
          <xdr:row>67</xdr:row>
          <xdr:rowOff>129540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548640</xdr:colOff>
          <xdr:row>68</xdr:row>
          <xdr:rowOff>30480</xdr:rowOff>
        </xdr:from>
        <xdr:to>
          <xdr:col>7</xdr:col>
          <xdr:colOff>1005840</xdr:colOff>
          <xdr:row>73</xdr:row>
          <xdr:rowOff>129540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899160</xdr:colOff>
          <xdr:row>28</xdr:row>
          <xdr:rowOff>106680</xdr:rowOff>
        </xdr:from>
        <xdr:to>
          <xdr:col>2</xdr:col>
          <xdr:colOff>800100</xdr:colOff>
          <xdr:row>31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45720</xdr:colOff>
          <xdr:row>28</xdr:row>
          <xdr:rowOff>38100</xdr:rowOff>
        </xdr:from>
        <xdr:to>
          <xdr:col>9</xdr:col>
          <xdr:colOff>891540</xdr:colOff>
          <xdr:row>30</xdr:row>
          <xdr:rowOff>121920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541020</xdr:colOff>
          <xdr:row>74</xdr:row>
          <xdr:rowOff>106680</xdr:rowOff>
        </xdr:from>
        <xdr:to>
          <xdr:col>7</xdr:col>
          <xdr:colOff>998220</xdr:colOff>
          <xdr:row>80</xdr:row>
          <xdr:rowOff>38100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82</xdr:row>
          <xdr:rowOff>30480</xdr:rowOff>
        </xdr:from>
        <xdr:to>
          <xdr:col>5</xdr:col>
          <xdr:colOff>0</xdr:colOff>
          <xdr:row>88</xdr:row>
          <xdr:rowOff>121920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335280</xdr:colOff>
          <xdr:row>93</xdr:row>
          <xdr:rowOff>0</xdr:rowOff>
        </xdr:from>
        <xdr:to>
          <xdr:col>7</xdr:col>
          <xdr:colOff>91440</xdr:colOff>
          <xdr:row>99</xdr:row>
          <xdr:rowOff>91440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25.bin"/><Relationship Id="rId26" Type="http://schemas.openxmlformats.org/officeDocument/2006/relationships/oleObject" Target="../embeddings/oleObject29.bin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33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22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4.bin"/><Relationship Id="rId20" Type="http://schemas.openxmlformats.org/officeDocument/2006/relationships/oleObject" Target="../embeddings/oleObject26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9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28.bin"/><Relationship Id="rId32" Type="http://schemas.openxmlformats.org/officeDocument/2006/relationships/oleObject" Target="../embeddings/oleObject32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30.bin"/><Relationship Id="rId36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8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23.bin"/><Relationship Id="rId22" Type="http://schemas.openxmlformats.org/officeDocument/2006/relationships/oleObject" Target="../embeddings/oleObject27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31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20.bin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D2:I3"/>
  <sheetViews>
    <sheetView workbookViewId="0">
      <selection activeCell="B2" sqref="B2"/>
    </sheetView>
  </sheetViews>
  <sheetFormatPr defaultRowHeight="13.2" x14ac:dyDescent="0.25"/>
  <cols>
    <col min="6" max="10" width="15.88671875" customWidth="1"/>
  </cols>
  <sheetData>
    <row r="2" spans="4:9" s="6" customFormat="1" ht="52.2" x14ac:dyDescent="0.3">
      <c r="F2" s="9" t="s">
        <v>23</v>
      </c>
      <c r="G2" s="9" t="s">
        <v>24</v>
      </c>
      <c r="H2" s="9" t="s">
        <v>25</v>
      </c>
      <c r="I2" s="9" t="s">
        <v>26</v>
      </c>
    </row>
    <row r="3" spans="4:9" ht="17.399999999999999" x14ac:dyDescent="0.3">
      <c r="D3" s="7"/>
      <c r="E3" s="7"/>
      <c r="F3" s="7" t="s">
        <v>21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W107"/>
  <sheetViews>
    <sheetView topLeftCell="A33" workbookViewId="0">
      <selection activeCell="G84" sqref="G84"/>
    </sheetView>
  </sheetViews>
  <sheetFormatPr defaultRowHeight="13.2" x14ac:dyDescent="0.25"/>
  <cols>
    <col min="2" max="2" width="13.44140625" bestFit="1" customWidth="1"/>
    <col min="3" max="3" width="12" bestFit="1" customWidth="1"/>
    <col min="4" max="4" width="26" bestFit="1" customWidth="1"/>
    <col min="5" max="5" width="13.33203125" bestFit="1" customWidth="1"/>
    <col min="6" max="6" width="13.33203125" customWidth="1"/>
    <col min="8" max="9" width="15.5546875" customWidth="1"/>
    <col min="10" max="10" width="13.5546875" customWidth="1"/>
    <col min="11" max="11" width="7.88671875" customWidth="1"/>
    <col min="12" max="12" width="6.6640625" customWidth="1"/>
    <col min="13" max="25" width="6.33203125" customWidth="1"/>
  </cols>
  <sheetData>
    <row r="1" spans="1:11" x14ac:dyDescent="0.25">
      <c r="A1" t="s">
        <v>4</v>
      </c>
      <c r="C1" t="s">
        <v>8</v>
      </c>
      <c r="E1" t="s">
        <v>3</v>
      </c>
      <c r="F1" t="s">
        <v>5</v>
      </c>
      <c r="G1" t="s">
        <v>27</v>
      </c>
      <c r="H1" t="s">
        <v>6</v>
      </c>
      <c r="I1" t="s">
        <v>11</v>
      </c>
    </row>
    <row r="2" spans="1:11" x14ac:dyDescent="0.25">
      <c r="A2">
        <v>1982</v>
      </c>
      <c r="C2">
        <v>0.161</v>
      </c>
      <c r="E2">
        <v>1</v>
      </c>
      <c r="F2">
        <v>1</v>
      </c>
      <c r="G2">
        <v>1.0580000000000001</v>
      </c>
      <c r="H2">
        <v>5.16</v>
      </c>
      <c r="I2">
        <v>4.4000000000000004</v>
      </c>
      <c r="J2" s="5"/>
      <c r="K2" s="4"/>
    </row>
    <row r="3" spans="1:11" x14ac:dyDescent="0.25">
      <c r="A3">
        <v>1983</v>
      </c>
      <c r="C3">
        <v>0.17199999999999999</v>
      </c>
      <c r="E3">
        <v>1</v>
      </c>
      <c r="F3">
        <v>2</v>
      </c>
      <c r="G3">
        <v>1.0880000000000001</v>
      </c>
      <c r="H3">
        <v>5.87</v>
      </c>
      <c r="I3">
        <v>5.15</v>
      </c>
      <c r="J3" s="5"/>
      <c r="K3" s="4"/>
    </row>
    <row r="4" spans="1:11" x14ac:dyDescent="0.25">
      <c r="A4">
        <v>1984</v>
      </c>
      <c r="C4">
        <v>0.158</v>
      </c>
      <c r="E4">
        <v>1</v>
      </c>
      <c r="F4">
        <v>3</v>
      </c>
      <c r="G4">
        <v>1.0860000000000001</v>
      </c>
      <c r="H4">
        <v>5.95</v>
      </c>
      <c r="I4">
        <v>5.37</v>
      </c>
      <c r="J4" s="5"/>
      <c r="K4" s="4"/>
    </row>
    <row r="5" spans="1:11" x14ac:dyDescent="0.25">
      <c r="A5">
        <v>1985</v>
      </c>
      <c r="C5">
        <v>0.17299999999999999</v>
      </c>
      <c r="E5">
        <v>1</v>
      </c>
      <c r="F5">
        <v>4</v>
      </c>
      <c r="G5">
        <v>1.1220000000000001</v>
      </c>
      <c r="H5">
        <v>4.88</v>
      </c>
      <c r="I5">
        <v>4.99</v>
      </c>
      <c r="J5" s="5"/>
      <c r="K5" s="4"/>
    </row>
    <row r="6" spans="1:11" x14ac:dyDescent="0.25">
      <c r="A6">
        <v>1986</v>
      </c>
      <c r="C6">
        <v>0.19500000000000001</v>
      </c>
      <c r="E6">
        <v>1</v>
      </c>
      <c r="F6">
        <v>5</v>
      </c>
      <c r="G6">
        <v>1.1859999999999999</v>
      </c>
      <c r="H6">
        <v>4.5</v>
      </c>
      <c r="I6">
        <v>4.16</v>
      </c>
      <c r="J6" s="5"/>
      <c r="K6" s="4"/>
    </row>
    <row r="7" spans="1:11" x14ac:dyDescent="0.25">
      <c r="A7">
        <v>1987</v>
      </c>
      <c r="C7">
        <v>0.217</v>
      </c>
      <c r="E7">
        <v>1</v>
      </c>
      <c r="F7">
        <v>6</v>
      </c>
      <c r="G7">
        <v>1.254</v>
      </c>
      <c r="H7">
        <v>6.44</v>
      </c>
      <c r="I7">
        <v>5.75</v>
      </c>
      <c r="J7" s="5"/>
      <c r="K7" s="4"/>
    </row>
    <row r="8" spans="1:11" x14ac:dyDescent="0.25">
      <c r="A8">
        <v>1988</v>
      </c>
      <c r="C8">
        <v>0.19900000000000001</v>
      </c>
      <c r="E8">
        <v>1</v>
      </c>
      <c r="F8">
        <v>7</v>
      </c>
      <c r="G8">
        <v>1.246</v>
      </c>
      <c r="H8">
        <v>7.83</v>
      </c>
      <c r="I8">
        <v>8.82</v>
      </c>
      <c r="J8" s="5"/>
      <c r="K8" s="4"/>
    </row>
    <row r="9" spans="1:11" x14ac:dyDescent="0.25">
      <c r="A9">
        <v>1989</v>
      </c>
      <c r="C9">
        <v>0.16300000000000001</v>
      </c>
      <c r="E9">
        <v>1</v>
      </c>
      <c r="F9">
        <v>8</v>
      </c>
      <c r="G9">
        <v>1.232</v>
      </c>
      <c r="H9">
        <v>6.25</v>
      </c>
      <c r="I9">
        <v>9.31</v>
      </c>
      <c r="J9" s="5"/>
      <c r="K9" s="4"/>
    </row>
    <row r="10" spans="1:11" ht="21" x14ac:dyDescent="0.4">
      <c r="A10">
        <v>1990</v>
      </c>
      <c r="B10" t="s">
        <v>7</v>
      </c>
      <c r="C10">
        <v>0.19500000000000001</v>
      </c>
      <c r="D10" s="2" t="s">
        <v>0</v>
      </c>
      <c r="E10">
        <v>1</v>
      </c>
      <c r="F10">
        <v>9</v>
      </c>
      <c r="G10">
        <v>1.298</v>
      </c>
      <c r="H10">
        <v>5.5</v>
      </c>
      <c r="I10">
        <v>5.21</v>
      </c>
      <c r="J10" s="5"/>
      <c r="K10" s="4"/>
    </row>
    <row r="11" spans="1:11" x14ac:dyDescent="0.25">
      <c r="A11">
        <v>1991</v>
      </c>
      <c r="C11">
        <v>0.23100000000000001</v>
      </c>
      <c r="D11" t="s">
        <v>28</v>
      </c>
      <c r="E11">
        <v>1</v>
      </c>
      <c r="F11">
        <v>10</v>
      </c>
      <c r="G11">
        <v>1.37</v>
      </c>
      <c r="H11">
        <v>5.46</v>
      </c>
      <c r="I11">
        <v>5.83</v>
      </c>
      <c r="J11" s="5"/>
      <c r="K11" s="4"/>
    </row>
    <row r="12" spans="1:11" x14ac:dyDescent="0.25">
      <c r="A12">
        <v>1992</v>
      </c>
      <c r="C12">
        <v>0.25700000000000001</v>
      </c>
      <c r="E12">
        <v>1</v>
      </c>
      <c r="F12">
        <v>11</v>
      </c>
      <c r="G12">
        <v>1.4390000000000001</v>
      </c>
      <c r="H12">
        <v>7.46</v>
      </c>
      <c r="I12">
        <v>7.4</v>
      </c>
      <c r="J12" s="5"/>
      <c r="K12" s="4"/>
    </row>
    <row r="13" spans="1:11" x14ac:dyDescent="0.25">
      <c r="A13">
        <v>1993</v>
      </c>
      <c r="C13">
        <v>0.25900000000000001</v>
      </c>
      <c r="E13">
        <v>1</v>
      </c>
      <c r="F13">
        <v>12</v>
      </c>
      <c r="G13">
        <v>1.4790000000000001</v>
      </c>
      <c r="H13">
        <v>10.28</v>
      </c>
      <c r="I13">
        <v>8.64</v>
      </c>
      <c r="J13" s="5"/>
      <c r="K13" s="4"/>
    </row>
    <row r="14" spans="1:11" x14ac:dyDescent="0.25">
      <c r="A14">
        <v>1994</v>
      </c>
      <c r="C14">
        <v>0.22500000000000001</v>
      </c>
      <c r="E14">
        <v>1</v>
      </c>
      <c r="F14">
        <v>13</v>
      </c>
      <c r="G14">
        <v>1.474</v>
      </c>
      <c r="H14">
        <v>11.77</v>
      </c>
      <c r="I14">
        <v>9.31</v>
      </c>
      <c r="J14" s="5"/>
      <c r="K14" s="4"/>
    </row>
    <row r="15" spans="1:11" x14ac:dyDescent="0.25">
      <c r="A15">
        <v>1995</v>
      </c>
      <c r="C15">
        <v>0.24099999999999999</v>
      </c>
      <c r="E15">
        <v>1</v>
      </c>
      <c r="F15">
        <v>14</v>
      </c>
      <c r="G15">
        <v>1.5029999999999999</v>
      </c>
      <c r="H15">
        <v>13.42</v>
      </c>
      <c r="I15">
        <v>9.44</v>
      </c>
      <c r="J15" s="5"/>
      <c r="K15" s="4"/>
    </row>
    <row r="16" spans="1:11" x14ac:dyDescent="0.25">
      <c r="A16">
        <v>1996</v>
      </c>
      <c r="C16">
        <v>0.20399999999999999</v>
      </c>
      <c r="E16">
        <v>1</v>
      </c>
      <c r="F16">
        <v>15</v>
      </c>
      <c r="G16">
        <v>1.4750000000000001</v>
      </c>
      <c r="H16">
        <v>11.02</v>
      </c>
      <c r="I16">
        <v>5.99</v>
      </c>
      <c r="J16" s="5"/>
      <c r="K16" s="4"/>
    </row>
    <row r="17" spans="2:23" x14ac:dyDescent="0.25">
      <c r="J17" s="1"/>
      <c r="K17" s="4"/>
    </row>
    <row r="18" spans="2:23" x14ac:dyDescent="0.25">
      <c r="B18" s="15" t="s">
        <v>9</v>
      </c>
      <c r="C18" s="15"/>
      <c r="D18" s="15"/>
      <c r="E18" s="15"/>
      <c r="F18" s="15"/>
    </row>
    <row r="19" spans="2:23" x14ac:dyDescent="0.25">
      <c r="B19" s="15"/>
      <c r="C19" s="15"/>
      <c r="D19" s="15"/>
      <c r="E19" s="15"/>
      <c r="F19" s="15"/>
    </row>
    <row r="20" spans="2:23" x14ac:dyDescent="0.25">
      <c r="B20" s="15"/>
      <c r="C20" s="15"/>
      <c r="D20" s="15"/>
      <c r="E20" s="15"/>
      <c r="F20" s="15"/>
    </row>
    <row r="21" spans="2:23" ht="34.799999999999997" x14ac:dyDescent="0.3">
      <c r="B21" s="19" t="str">
        <f>INDEX($E1:$I1,1,S22)</f>
        <v>Tasso di inflazione</v>
      </c>
      <c r="C21" s="19" t="str">
        <f t="shared" ref="C21:F21" si="0">INDEX($E1:$I1,1,T22)</f>
        <v>Tasso di interesse</v>
      </c>
      <c r="D21" s="19" t="str">
        <f t="shared" si="0"/>
        <v>GDP reale</v>
      </c>
      <c r="E21" s="19" t="str">
        <f t="shared" si="0"/>
        <v>TREND</v>
      </c>
      <c r="F21" s="19" t="str">
        <f t="shared" si="0"/>
        <v>intercetta</v>
      </c>
    </row>
    <row r="22" spans="2:23" x14ac:dyDescent="0.25">
      <c r="B22" s="3">
        <f t="array" ref="B22:F26">LINEST(y,X,1,1)</f>
        <v>-9.4010702418896949E-5</v>
      </c>
      <c r="C22" s="3">
        <v>-2.3259283442232555E-3</v>
      </c>
      <c r="D22" s="3">
        <v>0.67038343757751528</v>
      </c>
      <c r="E22" s="3">
        <v>-1.6580394483537222E-2</v>
      </c>
      <c r="F22" s="3">
        <v>-0.50907079094775343</v>
      </c>
      <c r="I22" s="3">
        <f>INDEX(B$22:F$22,1,L22)</f>
        <v>-0.50907079094775343</v>
      </c>
      <c r="L22">
        <v>5</v>
      </c>
      <c r="S22">
        <v>5</v>
      </c>
      <c r="T22">
        <v>4</v>
      </c>
      <c r="U22">
        <v>3</v>
      </c>
      <c r="V22">
        <v>2</v>
      </c>
      <c r="W22">
        <v>1</v>
      </c>
    </row>
    <row r="23" spans="2:23" x14ac:dyDescent="0.25">
      <c r="B23" s="3">
        <v>1.3474804047324408E-3</v>
      </c>
      <c r="C23" s="3">
        <v>1.2188676922355683E-3</v>
      </c>
      <c r="D23" s="3">
        <v>5.4997214913533675E-2</v>
      </c>
      <c r="E23" s="3">
        <v>1.9717611240141907E-3</v>
      </c>
      <c r="F23" s="3">
        <v>5.5127689920984824E-2</v>
      </c>
      <c r="I23" s="3">
        <f>INDEX(B$22:F$22,1,L23)</f>
        <v>-1.6580394483537222E-2</v>
      </c>
      <c r="L23">
        <v>4</v>
      </c>
    </row>
    <row r="24" spans="2:23" x14ac:dyDescent="0.25">
      <c r="B24" s="3">
        <v>0.97243303299052319</v>
      </c>
      <c r="C24" s="3">
        <v>6.7142520096804504E-3</v>
      </c>
      <c r="D24" s="3" t="e">
        <v>#N/A</v>
      </c>
      <c r="E24" s="3" t="e">
        <v>#N/A</v>
      </c>
      <c r="F24" s="3" t="e">
        <v>#N/A</v>
      </c>
      <c r="I24" s="3">
        <f>INDEX(B$22:F$22,1,L24)</f>
        <v>0.67038343757751528</v>
      </c>
      <c r="L24">
        <v>3</v>
      </c>
    </row>
    <row r="25" spans="2:23" x14ac:dyDescent="0.25">
      <c r="B25" s="3">
        <v>88.18825014883042</v>
      </c>
      <c r="C25" s="3">
        <v>10</v>
      </c>
      <c r="D25" s="3" t="e">
        <v>#N/A</v>
      </c>
      <c r="E25" s="3" t="e">
        <v>#N/A</v>
      </c>
      <c r="F25" s="3" t="e">
        <v>#N/A</v>
      </c>
      <c r="I25" s="3">
        <f>INDEX(B$22:F$22,1,L25)</f>
        <v>-2.3259283442232555E-3</v>
      </c>
      <c r="L25">
        <v>2</v>
      </c>
    </row>
    <row r="26" spans="2:23" x14ac:dyDescent="0.25">
      <c r="B26" s="3">
        <v>1.590252153283836E-2</v>
      </c>
      <c r="C26" s="3">
        <v>4.5081180049497967E-4</v>
      </c>
      <c r="D26" s="3" t="e">
        <v>#N/A</v>
      </c>
      <c r="E26" s="3" t="e">
        <v>#N/A</v>
      </c>
      <c r="F26" s="3" t="e">
        <v>#N/A</v>
      </c>
      <c r="I26" s="3">
        <f>INDEX(B$22:F$22,1,L26)</f>
        <v>-9.4010702418896949E-5</v>
      </c>
      <c r="L26">
        <v>1</v>
      </c>
    </row>
    <row r="29" spans="2:23" x14ac:dyDescent="0.25">
      <c r="D29">
        <v>0</v>
      </c>
      <c r="E29">
        <v>1</v>
      </c>
      <c r="F29">
        <v>0</v>
      </c>
      <c r="G29">
        <v>0</v>
      </c>
      <c r="H29">
        <v>0</v>
      </c>
      <c r="K29">
        <v>0</v>
      </c>
    </row>
    <row r="30" spans="2:23" ht="21" x14ac:dyDescent="0.4">
      <c r="C30" s="2"/>
      <c r="D30">
        <v>0</v>
      </c>
      <c r="E30">
        <v>0</v>
      </c>
      <c r="F30">
        <v>1</v>
      </c>
      <c r="G30">
        <v>0</v>
      </c>
      <c r="H30">
        <v>0</v>
      </c>
      <c r="J30" s="2"/>
      <c r="K30">
        <v>1</v>
      </c>
    </row>
    <row r="31" spans="2:23" x14ac:dyDescent="0.25">
      <c r="D31">
        <v>0</v>
      </c>
      <c r="E31">
        <v>0</v>
      </c>
      <c r="F31">
        <v>0</v>
      </c>
      <c r="G31">
        <v>1</v>
      </c>
      <c r="H31">
        <v>1</v>
      </c>
      <c r="K31">
        <v>0</v>
      </c>
    </row>
    <row r="32" spans="2:23" x14ac:dyDescent="0.25">
      <c r="C32" t="s">
        <v>10</v>
      </c>
      <c r="J32" t="s">
        <v>2</v>
      </c>
    </row>
    <row r="34" spans="3:15" x14ac:dyDescent="0.25">
      <c r="E34" s="3">
        <f t="array" ref="E34:E36">MMULT(D29:H31,I22:I26)-K29:K31</f>
        <v>-1.6580394483537222E-2</v>
      </c>
      <c r="I34">
        <f t="array" ref="I34:M38">MMULT(TRANSPOSE(E2:I16),E2:I16)</f>
        <v>15</v>
      </c>
      <c r="J34">
        <v>120</v>
      </c>
      <c r="K34">
        <v>19.310000000000002</v>
      </c>
      <c r="L34">
        <v>111.78999999999999</v>
      </c>
      <c r="M34">
        <v>99.77</v>
      </c>
    </row>
    <row r="35" spans="3:15" x14ac:dyDescent="0.25">
      <c r="E35" s="3">
        <v>-0.32961656242248472</v>
      </c>
      <c r="I35">
        <v>120</v>
      </c>
      <c r="J35">
        <v>1240</v>
      </c>
      <c r="K35">
        <v>164.3</v>
      </c>
      <c r="L35">
        <v>1035.93</v>
      </c>
      <c r="M35">
        <v>875.59999999999991</v>
      </c>
      <c r="O35" t="s">
        <v>12</v>
      </c>
    </row>
    <row r="36" spans="3:15" x14ac:dyDescent="0.25">
      <c r="E36" s="3">
        <v>-2.4199390466421522E-3</v>
      </c>
      <c r="I36">
        <v>19.310000000000002</v>
      </c>
      <c r="J36">
        <v>164.3</v>
      </c>
      <c r="K36">
        <v>25.218016000000002</v>
      </c>
      <c r="L36">
        <v>148.98384000000001</v>
      </c>
      <c r="M36">
        <v>131.21625</v>
      </c>
    </row>
    <row r="37" spans="3:15" x14ac:dyDescent="0.25">
      <c r="I37">
        <v>111.78999999999999</v>
      </c>
      <c r="J37">
        <v>1035.93</v>
      </c>
      <c r="K37">
        <v>148.98384000000001</v>
      </c>
      <c r="L37">
        <v>943.85569999999996</v>
      </c>
      <c r="M37">
        <v>799.01860000000011</v>
      </c>
    </row>
    <row r="38" spans="3:15" x14ac:dyDescent="0.25">
      <c r="I38">
        <v>99.77</v>
      </c>
      <c r="J38">
        <v>875.59999999999991</v>
      </c>
      <c r="K38">
        <v>131.21625</v>
      </c>
      <c r="L38">
        <v>799.01860000000011</v>
      </c>
      <c r="M38">
        <v>716.66849999999999</v>
      </c>
    </row>
    <row r="41" spans="3:15" x14ac:dyDescent="0.25">
      <c r="I41">
        <f t="array" ref="I41:M45">MINVERSE(I34:M38)</f>
        <v>67.413102156776716</v>
      </c>
      <c r="J41">
        <v>2.2701386736895439</v>
      </c>
      <c r="K41">
        <v>-66.773630211832995</v>
      </c>
      <c r="L41">
        <v>0.12420287652541254</v>
      </c>
      <c r="M41">
        <v>-7.1153787417832043E-2</v>
      </c>
    </row>
    <row r="42" spans="3:15" x14ac:dyDescent="0.25">
      <c r="I42">
        <v>2.2701386736895581</v>
      </c>
      <c r="J42">
        <v>8.6240908643154604E-2</v>
      </c>
      <c r="K42">
        <v>-2.2574555742591058</v>
      </c>
      <c r="L42">
        <v>-6.3986148607167951E-3</v>
      </c>
      <c r="M42">
        <v>-9.4438055827482327E-4</v>
      </c>
      <c r="O42" t="s">
        <v>12</v>
      </c>
    </row>
    <row r="43" spans="3:15" x14ac:dyDescent="0.25">
      <c r="C43" t="s">
        <v>29</v>
      </c>
      <c r="I43">
        <v>-66.773630211832938</v>
      </c>
      <c r="J43">
        <v>-2.2574555742590889</v>
      </c>
      <c r="K43">
        <v>67.094376077223089</v>
      </c>
      <c r="L43">
        <v>-0.16146076977999213</v>
      </c>
      <c r="M43">
        <v>-5.0552074861055445E-2</v>
      </c>
    </row>
    <row r="44" spans="3:15" x14ac:dyDescent="0.25">
      <c r="C44">
        <v>3</v>
      </c>
      <c r="I44">
        <v>0.12420287652537303</v>
      </c>
      <c r="J44">
        <v>-6.3986148607181317E-3</v>
      </c>
      <c r="K44">
        <v>-0.16146076977995272</v>
      </c>
      <c r="L44">
        <v>3.2954737421347073E-2</v>
      </c>
      <c r="M44">
        <v>-1.6652420531982785E-2</v>
      </c>
    </row>
    <row r="45" spans="3:15" x14ac:dyDescent="0.25">
      <c r="I45">
        <v>-7.1153787417812864E-2</v>
      </c>
      <c r="J45">
        <v>-9.4438055827423075E-4</v>
      </c>
      <c r="K45">
        <v>-5.0552074861074506E-2</v>
      </c>
      <c r="L45">
        <v>-1.6652420531982695E-2</v>
      </c>
      <c r="M45">
        <v>4.0276306856748476E-2</v>
      </c>
    </row>
    <row r="49" spans="9:15" x14ac:dyDescent="0.25">
      <c r="I49">
        <f t="array" ref="I49:M51">MMULT(D29:H31,I41:M45)</f>
        <v>2.2701386736895581</v>
      </c>
      <c r="J49">
        <v>8.6240908643154604E-2</v>
      </c>
      <c r="K49">
        <v>-2.2574555742591058</v>
      </c>
      <c r="L49">
        <v>-6.3986148607167951E-3</v>
      </c>
      <c r="M49">
        <v>-9.4438055827482327E-4</v>
      </c>
    </row>
    <row r="50" spans="9:15" x14ac:dyDescent="0.25">
      <c r="I50">
        <v>-66.773630211832938</v>
      </c>
      <c r="J50">
        <v>-2.2574555742590889</v>
      </c>
      <c r="K50">
        <v>67.094376077223089</v>
      </c>
      <c r="L50">
        <v>-0.16146076977999213</v>
      </c>
      <c r="M50">
        <v>-5.0552074861055445E-2</v>
      </c>
      <c r="O50" t="s">
        <v>13</v>
      </c>
    </row>
    <row r="51" spans="9:15" x14ac:dyDescent="0.25">
      <c r="I51">
        <v>5.3049089107560163E-2</v>
      </c>
      <c r="J51">
        <v>-7.3429954189923622E-3</v>
      </c>
      <c r="K51">
        <v>-0.21201284464102721</v>
      </c>
      <c r="L51">
        <v>1.6302316889364378E-2</v>
      </c>
      <c r="M51">
        <v>2.362388632476569E-2</v>
      </c>
    </row>
    <row r="54" spans="9:15" x14ac:dyDescent="0.25">
      <c r="I54">
        <f t="array" ref="I54:K56">MMULT(I49:M51,TRANSPOSE(D29:H31))</f>
        <v>8.6240908643154604E-2</v>
      </c>
      <c r="J54">
        <v>-2.2574555742591058</v>
      </c>
      <c r="K54">
        <v>-7.342995418991618E-3</v>
      </c>
    </row>
    <row r="55" spans="9:15" x14ac:dyDescent="0.25">
      <c r="I55">
        <v>-2.2574555742590889</v>
      </c>
      <c r="J55">
        <v>67.094376077223089</v>
      </c>
      <c r="K55">
        <v>-0.21201284464104758</v>
      </c>
      <c r="O55" t="s">
        <v>1</v>
      </c>
    </row>
    <row r="56" spans="9:15" x14ac:dyDescent="0.25">
      <c r="I56">
        <v>-7.3429954189923622E-3</v>
      </c>
      <c r="J56">
        <v>-0.21201284464102721</v>
      </c>
      <c r="K56">
        <v>3.9926203214130068E-2</v>
      </c>
    </row>
    <row r="59" spans="9:15" x14ac:dyDescent="0.25">
      <c r="I59">
        <f t="array" ref="I59:K61">MINVERSE(I54:K56)</f>
        <v>202.09268796654402</v>
      </c>
      <c r="J59">
        <v>7.0350978911350666</v>
      </c>
      <c r="K59">
        <v>74.524912429558867</v>
      </c>
    </row>
    <row r="60" spans="9:15" x14ac:dyDescent="0.25">
      <c r="I60">
        <v>7.0350978911350381</v>
      </c>
      <c r="J60">
        <v>0.26005924549780235</v>
      </c>
      <c r="K60">
        <v>2.6747995903141795</v>
      </c>
      <c r="O60" t="s">
        <v>14</v>
      </c>
    </row>
    <row r="61" spans="9:15" x14ac:dyDescent="0.25">
      <c r="I61">
        <v>74.52491242955891</v>
      </c>
      <c r="J61">
        <v>2.6747995903141835</v>
      </c>
      <c r="K61">
        <v>52.955898391308864</v>
      </c>
    </row>
    <row r="66" spans="9:15" x14ac:dyDescent="0.25">
      <c r="I66">
        <f t="array" ref="I66:K66">MMULT(TRANSPOSE(E34:E36),I59:K61)</f>
        <v>-5.8500070174411745</v>
      </c>
      <c r="J66">
        <v>-0.20883738476303457</v>
      </c>
      <c r="K66">
        <v>-2.2454607393287254</v>
      </c>
      <c r="O66" t="s">
        <v>15</v>
      </c>
    </row>
    <row r="72" spans="9:15" x14ac:dyDescent="0.25">
      <c r="I72">
        <f t="array" ref="I72">MMULT(I66:K66,E34:E36)</f>
        <v>0.17126556307233248</v>
      </c>
      <c r="O72" t="s">
        <v>16</v>
      </c>
    </row>
    <row r="78" spans="9:15" x14ac:dyDescent="0.25">
      <c r="I78">
        <f>I72/C44</f>
        <v>5.7088521024110828E-2</v>
      </c>
    </row>
    <row r="87" spans="4:11" x14ac:dyDescent="0.25">
      <c r="F87">
        <f>C26/C25</f>
        <v>4.5081180049497966E-5</v>
      </c>
    </row>
    <row r="92" spans="4:11" ht="17.399999999999999" x14ac:dyDescent="0.3">
      <c r="D92" s="7" t="s">
        <v>17</v>
      </c>
    </row>
    <row r="94" spans="4:11" x14ac:dyDescent="0.25">
      <c r="I94" s="16" t="s">
        <v>18</v>
      </c>
      <c r="J94" s="16"/>
      <c r="K94" s="16"/>
    </row>
    <row r="95" spans="4:11" x14ac:dyDescent="0.25">
      <c r="I95" s="16"/>
      <c r="J95" s="16"/>
      <c r="K95" s="16"/>
    </row>
    <row r="96" spans="4:11" ht="12.75" customHeight="1" x14ac:dyDescent="0.25">
      <c r="I96" s="16"/>
      <c r="J96" s="16"/>
      <c r="K96" s="16"/>
    </row>
    <row r="97" spans="4:11" x14ac:dyDescent="0.25">
      <c r="H97">
        <f>I78/F87</f>
        <v>1266.3493049966553</v>
      </c>
      <c r="I97" s="16"/>
      <c r="J97" s="16"/>
      <c r="K97" s="16"/>
    </row>
    <row r="103" spans="4:11" ht="24.6" x14ac:dyDescent="0.4">
      <c r="D103" s="17" t="s">
        <v>19</v>
      </c>
      <c r="E103">
        <f>FDIST(H97,C44,C25)</f>
        <v>3.3723721451510335E-13</v>
      </c>
      <c r="G103" s="8" t="s">
        <v>22</v>
      </c>
      <c r="H103" s="8"/>
      <c r="I103" s="8"/>
      <c r="J103" s="8"/>
    </row>
    <row r="104" spans="4:11" ht="12.75" customHeight="1" x14ac:dyDescent="0.25">
      <c r="D104" s="17"/>
    </row>
    <row r="107" spans="4:11" ht="17.399999999999999" x14ac:dyDescent="0.3">
      <c r="E107">
        <f>FINV(0.05,3,10)</f>
        <v>3.7082648190468448</v>
      </c>
      <c r="F107" s="10" t="s">
        <v>20</v>
      </c>
    </row>
  </sheetData>
  <mergeCells count="3">
    <mergeCell ref="B18:F20"/>
    <mergeCell ref="I94:K97"/>
    <mergeCell ref="D103:D104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3</xdr:col>
                <xdr:colOff>731520</xdr:colOff>
                <xdr:row>17</xdr:row>
                <xdr:rowOff>0</xdr:rowOff>
              </from>
              <to>
                <xdr:col>5</xdr:col>
                <xdr:colOff>495300</xdr:colOff>
                <xdr:row>17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2</xdr:col>
                <xdr:colOff>60960</xdr:colOff>
                <xdr:row>17</xdr:row>
                <xdr:rowOff>0</xdr:rowOff>
              </from>
              <to>
                <xdr:col>8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 sizeWithCells="1">
              <from>
                <xdr:col>6</xdr:col>
                <xdr:colOff>464820</xdr:colOff>
                <xdr:row>17</xdr:row>
                <xdr:rowOff>0</xdr:rowOff>
              </from>
              <to>
                <xdr:col>7</xdr:col>
                <xdr:colOff>891540</xdr:colOff>
                <xdr:row>17</xdr:row>
                <xdr:rowOff>0</xdr:rowOff>
              </to>
            </anchor>
          </objectPr>
        </oleObject>
      </mc:Choice>
      <mc:Fallback>
        <oleObject progId="Equation.3" shapeId="1029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 sizeWithCells="1">
              <from>
                <xdr:col>7</xdr:col>
                <xdr:colOff>114300</xdr:colOff>
                <xdr:row>21</xdr:row>
                <xdr:rowOff>7620</xdr:rowOff>
              </from>
              <to>
                <xdr:col>7</xdr:col>
                <xdr:colOff>1005840</xdr:colOff>
                <xdr:row>25</xdr:row>
                <xdr:rowOff>22860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 sizeWithCells="1">
              <from>
                <xdr:col>3</xdr:col>
                <xdr:colOff>243840</xdr:colOff>
                <xdr:row>32</xdr:row>
                <xdr:rowOff>106680</xdr:rowOff>
              </from>
              <to>
                <xdr:col>3</xdr:col>
                <xdr:colOff>1684020</xdr:colOff>
                <xdr:row>37</xdr:row>
                <xdr:rowOff>144780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39" r:id="rId14">
          <objectPr defaultSize="0" autoPict="0" r:id="rId15">
            <anchor moveWithCells="1" sizeWithCells="1">
              <from>
                <xdr:col>6</xdr:col>
                <xdr:colOff>198120</xdr:colOff>
                <xdr:row>32</xdr:row>
                <xdr:rowOff>45720</xdr:rowOff>
              </from>
              <to>
                <xdr:col>7</xdr:col>
                <xdr:colOff>1005840</xdr:colOff>
                <xdr:row>36</xdr:row>
                <xdr:rowOff>129540</xdr:rowOff>
              </to>
            </anchor>
          </objectPr>
        </oleObject>
      </mc:Choice>
      <mc:Fallback>
        <oleObject progId="Equation.3" shapeId="1039" r:id="rId14"/>
      </mc:Fallback>
    </mc:AlternateContent>
    <mc:AlternateContent xmlns:mc="http://schemas.openxmlformats.org/markup-compatibility/2006">
      <mc:Choice Requires="x14">
        <oleObject progId="Equation.3" shapeId="1040" r:id="rId16">
          <objectPr defaultSize="0" autoPict="0" r:id="rId17">
            <anchor moveWithCells="1" sizeWithCells="1">
              <from>
                <xdr:col>6</xdr:col>
                <xdr:colOff>152400</xdr:colOff>
                <xdr:row>40</xdr:row>
                <xdr:rowOff>7620</xdr:rowOff>
              </from>
              <to>
                <xdr:col>7</xdr:col>
                <xdr:colOff>960120</xdr:colOff>
                <xdr:row>44</xdr:row>
                <xdr:rowOff>91440</xdr:rowOff>
              </to>
            </anchor>
          </objectPr>
        </oleObject>
      </mc:Choice>
      <mc:Fallback>
        <oleObject progId="Equation.3" shapeId="1040" r:id="rId16"/>
      </mc:Fallback>
    </mc:AlternateContent>
    <mc:AlternateContent xmlns:mc="http://schemas.openxmlformats.org/markup-compatibility/2006">
      <mc:Choice Requires="x14">
        <oleObject progId="Equation.3" shapeId="1041" r:id="rId18">
          <objectPr defaultSize="0" autoPict="0" r:id="rId19">
            <anchor moveWithCells="1" sizeWithCells="1">
              <from>
                <xdr:col>6</xdr:col>
                <xdr:colOff>114300</xdr:colOff>
                <xdr:row>47</xdr:row>
                <xdr:rowOff>7620</xdr:rowOff>
              </from>
              <to>
                <xdr:col>7</xdr:col>
                <xdr:colOff>922020</xdr:colOff>
                <xdr:row>51</xdr:row>
                <xdr:rowOff>91440</xdr:rowOff>
              </to>
            </anchor>
          </objectPr>
        </oleObject>
      </mc:Choice>
      <mc:Fallback>
        <oleObject progId="Equation.3" shapeId="1041" r:id="rId18"/>
      </mc:Fallback>
    </mc:AlternateContent>
    <mc:AlternateContent xmlns:mc="http://schemas.openxmlformats.org/markup-compatibility/2006">
      <mc:Choice Requires="x14">
        <oleObject progId="Equation.3" shapeId="1042" r:id="rId20">
          <objectPr defaultSize="0" autoPict="0" r:id="rId21">
            <anchor moveWithCells="1" sizeWithCells="1">
              <from>
                <xdr:col>5</xdr:col>
                <xdr:colOff>685800</xdr:colOff>
                <xdr:row>52</xdr:row>
                <xdr:rowOff>91440</xdr:rowOff>
              </from>
              <to>
                <xdr:col>7</xdr:col>
                <xdr:colOff>1036320</xdr:colOff>
                <xdr:row>56</xdr:row>
                <xdr:rowOff>160020</xdr:rowOff>
              </to>
            </anchor>
          </objectPr>
        </oleObject>
      </mc:Choice>
      <mc:Fallback>
        <oleObject progId="Equation.3" shapeId="1042" r:id="rId20"/>
      </mc:Fallback>
    </mc:AlternateContent>
    <mc:AlternateContent xmlns:mc="http://schemas.openxmlformats.org/markup-compatibility/2006">
      <mc:Choice Requires="x14">
        <oleObject progId="Equation.3" shapeId="1043" r:id="rId22">
          <objectPr defaultSize="0" autoPict="0" r:id="rId23">
            <anchor moveWithCells="1" sizeWithCells="1">
              <from>
                <xdr:col>4</xdr:col>
                <xdr:colOff>510540</xdr:colOff>
                <xdr:row>57</xdr:row>
                <xdr:rowOff>68580</xdr:rowOff>
              </from>
              <to>
                <xdr:col>7</xdr:col>
                <xdr:colOff>1036320</xdr:colOff>
                <xdr:row>61</xdr:row>
                <xdr:rowOff>129540</xdr:rowOff>
              </to>
            </anchor>
          </objectPr>
        </oleObject>
      </mc:Choice>
      <mc:Fallback>
        <oleObject progId="Equation.3" shapeId="1043" r:id="rId22"/>
      </mc:Fallback>
    </mc:AlternateContent>
    <mc:AlternateContent xmlns:mc="http://schemas.openxmlformats.org/markup-compatibility/2006">
      <mc:Choice Requires="x14">
        <oleObject progId="Equation.3" shapeId="1044" r:id="rId24">
          <objectPr defaultSize="0" autoPict="0" r:id="rId25">
            <anchor moveWithCells="1" sizeWithCells="1">
              <from>
                <xdr:col>3</xdr:col>
                <xdr:colOff>1371600</xdr:colOff>
                <xdr:row>62</xdr:row>
                <xdr:rowOff>60960</xdr:rowOff>
              </from>
              <to>
                <xdr:col>7</xdr:col>
                <xdr:colOff>975360</xdr:colOff>
                <xdr:row>67</xdr:row>
                <xdr:rowOff>129540</xdr:rowOff>
              </to>
            </anchor>
          </objectPr>
        </oleObject>
      </mc:Choice>
      <mc:Fallback>
        <oleObject progId="Equation.3" shapeId="1044" r:id="rId24"/>
      </mc:Fallback>
    </mc:AlternateContent>
    <mc:AlternateContent xmlns:mc="http://schemas.openxmlformats.org/markup-compatibility/2006">
      <mc:Choice Requires="x14">
        <oleObject progId="Equation.3" shapeId="1045" r:id="rId26">
          <objectPr defaultSize="0" autoPict="0" r:id="rId27">
            <anchor moveWithCells="1" sizeWithCells="1">
              <from>
                <xdr:col>3</xdr:col>
                <xdr:colOff>548640</xdr:colOff>
                <xdr:row>68</xdr:row>
                <xdr:rowOff>30480</xdr:rowOff>
              </from>
              <to>
                <xdr:col>7</xdr:col>
                <xdr:colOff>1005840</xdr:colOff>
                <xdr:row>73</xdr:row>
                <xdr:rowOff>129540</xdr:rowOff>
              </to>
            </anchor>
          </objectPr>
        </oleObject>
      </mc:Choice>
      <mc:Fallback>
        <oleObject progId="Equation.3" shapeId="1045" r:id="rId26"/>
      </mc:Fallback>
    </mc:AlternateContent>
    <mc:AlternateContent xmlns:mc="http://schemas.openxmlformats.org/markup-compatibility/2006">
      <mc:Choice Requires="x14">
        <oleObject progId="Equation.3" shapeId="1046" r:id="rId28">
          <objectPr defaultSize="0" autoPict="0" r:id="rId29">
            <anchor moveWithCells="1" sizeWithCells="1">
              <from>
                <xdr:col>1</xdr:col>
                <xdr:colOff>899160</xdr:colOff>
                <xdr:row>28</xdr:row>
                <xdr:rowOff>106680</xdr:rowOff>
              </from>
              <to>
                <xdr:col>2</xdr:col>
                <xdr:colOff>800100</xdr:colOff>
                <xdr:row>31</xdr:row>
                <xdr:rowOff>0</xdr:rowOff>
              </to>
            </anchor>
          </objectPr>
        </oleObject>
      </mc:Choice>
      <mc:Fallback>
        <oleObject progId="Equation.3" shapeId="1046" r:id="rId28"/>
      </mc:Fallback>
    </mc:AlternateContent>
    <mc:AlternateContent xmlns:mc="http://schemas.openxmlformats.org/markup-compatibility/2006">
      <mc:Choice Requires="x14">
        <oleObject progId="Equation.3" shapeId="1047" r:id="rId30">
          <objectPr defaultSize="0" autoPict="0" r:id="rId31">
            <anchor moveWithCells="1" sizeWithCells="1">
              <from>
                <xdr:col>9</xdr:col>
                <xdr:colOff>45720</xdr:colOff>
                <xdr:row>28</xdr:row>
                <xdr:rowOff>38100</xdr:rowOff>
              </from>
              <to>
                <xdr:col>9</xdr:col>
                <xdr:colOff>891540</xdr:colOff>
                <xdr:row>30</xdr:row>
                <xdr:rowOff>121920</xdr:rowOff>
              </to>
            </anchor>
          </objectPr>
        </oleObject>
      </mc:Choice>
      <mc:Fallback>
        <oleObject progId="Equation.3" shapeId="1047" r:id="rId30"/>
      </mc:Fallback>
    </mc:AlternateContent>
    <mc:AlternateContent xmlns:mc="http://schemas.openxmlformats.org/markup-compatibility/2006">
      <mc:Choice Requires="x14">
        <oleObject progId="Equation.3" shapeId="1048" r:id="rId32">
          <objectPr defaultSize="0" autoPict="0" r:id="rId33">
            <anchor moveWithCells="1" sizeWithCells="1">
              <from>
                <xdr:col>3</xdr:col>
                <xdr:colOff>541020</xdr:colOff>
                <xdr:row>74</xdr:row>
                <xdr:rowOff>106680</xdr:rowOff>
              </from>
              <to>
                <xdr:col>7</xdr:col>
                <xdr:colOff>998220</xdr:colOff>
                <xdr:row>80</xdr:row>
                <xdr:rowOff>38100</xdr:rowOff>
              </to>
            </anchor>
          </objectPr>
        </oleObject>
      </mc:Choice>
      <mc:Fallback>
        <oleObject progId="Equation.3" shapeId="1048" r:id="rId32"/>
      </mc:Fallback>
    </mc:AlternateContent>
    <mc:AlternateContent xmlns:mc="http://schemas.openxmlformats.org/markup-compatibility/2006">
      <mc:Choice Requires="x14">
        <oleObject progId="Equation.3" shapeId="1050" r:id="rId34">
          <objectPr defaultSize="0" autoPict="0" r:id="rId35">
            <anchor moveWithCells="1">
              <from>
                <xdr:col>3</xdr:col>
                <xdr:colOff>678180</xdr:colOff>
                <xdr:row>82</xdr:row>
                <xdr:rowOff>30480</xdr:rowOff>
              </from>
              <to>
                <xdr:col>5</xdr:col>
                <xdr:colOff>0</xdr:colOff>
                <xdr:row>88</xdr:row>
                <xdr:rowOff>121920</xdr:rowOff>
              </to>
            </anchor>
          </objectPr>
        </oleObject>
      </mc:Choice>
      <mc:Fallback>
        <oleObject progId="Equation.3" shapeId="1050" r:id="rId34"/>
      </mc:Fallback>
    </mc:AlternateContent>
    <mc:AlternateContent xmlns:mc="http://schemas.openxmlformats.org/markup-compatibility/2006">
      <mc:Choice Requires="x14">
        <oleObject progId="Equation.3" shapeId="1051" r:id="rId36">
          <objectPr defaultSize="0" autoPict="0" r:id="rId37">
            <anchor moveWithCells="1" sizeWithCells="1">
              <from>
                <xdr:col>2</xdr:col>
                <xdr:colOff>335280</xdr:colOff>
                <xdr:row>93</xdr:row>
                <xdr:rowOff>0</xdr:rowOff>
              </from>
              <to>
                <xdr:col>7</xdr:col>
                <xdr:colOff>91440</xdr:colOff>
                <xdr:row>99</xdr:row>
                <xdr:rowOff>91440</xdr:rowOff>
              </to>
            </anchor>
          </objectPr>
        </oleObject>
      </mc:Choice>
      <mc:Fallback>
        <oleObject progId="Equation.3" shapeId="1051" r:id="rId3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1"/>
  <sheetViews>
    <sheetView tabSelected="1" topLeftCell="A45" workbookViewId="0">
      <selection activeCell="F90" sqref="F90"/>
    </sheetView>
  </sheetViews>
  <sheetFormatPr defaultRowHeight="13.2" x14ac:dyDescent="0.25"/>
  <cols>
    <col min="2" max="2" width="13.44140625" bestFit="1" customWidth="1"/>
    <col min="3" max="3" width="12" bestFit="1" customWidth="1"/>
    <col min="4" max="4" width="26" bestFit="1" customWidth="1"/>
    <col min="5" max="5" width="13.33203125" bestFit="1" customWidth="1"/>
    <col min="6" max="6" width="13.33203125" customWidth="1"/>
    <col min="8" max="9" width="15.5546875" customWidth="1"/>
    <col min="10" max="10" width="13.5546875" customWidth="1"/>
    <col min="11" max="11" width="7.88671875" customWidth="1"/>
    <col min="12" max="12" width="6.6640625" customWidth="1"/>
    <col min="13" max="25" width="6.33203125" customWidth="1"/>
  </cols>
  <sheetData>
    <row r="1" spans="1:11" x14ac:dyDescent="0.25">
      <c r="A1" t="s">
        <v>4</v>
      </c>
      <c r="C1" t="s">
        <v>8</v>
      </c>
      <c r="E1" t="s">
        <v>3</v>
      </c>
      <c r="F1" t="s">
        <v>5</v>
      </c>
      <c r="G1" t="s">
        <v>27</v>
      </c>
      <c r="H1" t="s">
        <v>6</v>
      </c>
      <c r="I1" t="s">
        <v>11</v>
      </c>
    </row>
    <row r="2" spans="1:11" x14ac:dyDescent="0.25">
      <c r="A2">
        <v>1982</v>
      </c>
      <c r="C2">
        <v>0.161</v>
      </c>
      <c r="E2">
        <v>1</v>
      </c>
      <c r="F2">
        <v>1</v>
      </c>
      <c r="G2">
        <v>1.0580000000000001</v>
      </c>
      <c r="H2">
        <v>5.16</v>
      </c>
      <c r="I2">
        <v>4.4000000000000004</v>
      </c>
      <c r="J2" s="5"/>
      <c r="K2" s="4"/>
    </row>
    <row r="3" spans="1:11" x14ac:dyDescent="0.25">
      <c r="A3">
        <v>1983</v>
      </c>
      <c r="C3">
        <v>0.17199999999999999</v>
      </c>
      <c r="E3">
        <v>1</v>
      </c>
      <c r="F3">
        <v>2</v>
      </c>
      <c r="G3">
        <v>1.0880000000000001</v>
      </c>
      <c r="H3">
        <v>5.87</v>
      </c>
      <c r="I3">
        <v>5.15</v>
      </c>
      <c r="J3" s="5"/>
      <c r="K3" s="4"/>
    </row>
    <row r="4" spans="1:11" x14ac:dyDescent="0.25">
      <c r="A4">
        <v>1984</v>
      </c>
      <c r="C4">
        <v>0.158</v>
      </c>
      <c r="E4">
        <v>1</v>
      </c>
      <c r="F4">
        <v>3</v>
      </c>
      <c r="G4">
        <v>1.0860000000000001</v>
      </c>
      <c r="H4">
        <v>5.95</v>
      </c>
      <c r="I4">
        <v>5.37</v>
      </c>
      <c r="J4" s="5"/>
      <c r="K4" s="4"/>
    </row>
    <row r="5" spans="1:11" x14ac:dyDescent="0.25">
      <c r="A5">
        <v>1985</v>
      </c>
      <c r="C5">
        <v>0.17299999999999999</v>
      </c>
      <c r="E5">
        <v>1</v>
      </c>
      <c r="F5">
        <v>4</v>
      </c>
      <c r="G5">
        <v>1.1220000000000001</v>
      </c>
      <c r="H5">
        <v>4.88</v>
      </c>
      <c r="I5">
        <v>4.99</v>
      </c>
      <c r="J5" s="5"/>
      <c r="K5" s="4"/>
    </row>
    <row r="6" spans="1:11" x14ac:dyDescent="0.25">
      <c r="A6">
        <v>1986</v>
      </c>
      <c r="C6">
        <v>0.19500000000000001</v>
      </c>
      <c r="E6">
        <v>1</v>
      </c>
      <c r="F6">
        <v>5</v>
      </c>
      <c r="G6">
        <v>1.1859999999999999</v>
      </c>
      <c r="H6">
        <v>4.5</v>
      </c>
      <c r="I6">
        <v>4.16</v>
      </c>
      <c r="J6" s="5"/>
      <c r="K6" s="4"/>
    </row>
    <row r="7" spans="1:11" x14ac:dyDescent="0.25">
      <c r="A7">
        <v>1987</v>
      </c>
      <c r="C7">
        <v>0.217</v>
      </c>
      <c r="E7">
        <v>1</v>
      </c>
      <c r="F7">
        <v>6</v>
      </c>
      <c r="G7">
        <v>1.254</v>
      </c>
      <c r="H7">
        <v>6.44</v>
      </c>
      <c r="I7">
        <v>5.75</v>
      </c>
      <c r="J7" s="5"/>
      <c r="K7" s="4"/>
    </row>
    <row r="8" spans="1:11" x14ac:dyDescent="0.25">
      <c r="A8">
        <v>1988</v>
      </c>
      <c r="C8">
        <v>0.19900000000000001</v>
      </c>
      <c r="E8">
        <v>1</v>
      </c>
      <c r="F8">
        <v>7</v>
      </c>
      <c r="G8">
        <v>1.246</v>
      </c>
      <c r="H8">
        <v>7.83</v>
      </c>
      <c r="I8">
        <v>8.82</v>
      </c>
      <c r="J8" s="5"/>
      <c r="K8" s="4"/>
    </row>
    <row r="9" spans="1:11" x14ac:dyDescent="0.25">
      <c r="A9">
        <v>1989</v>
      </c>
      <c r="C9">
        <v>0.16300000000000001</v>
      </c>
      <c r="E9">
        <v>1</v>
      </c>
      <c r="F9">
        <v>8</v>
      </c>
      <c r="G9">
        <v>1.232</v>
      </c>
      <c r="H9">
        <v>6.25</v>
      </c>
      <c r="I9">
        <v>9.31</v>
      </c>
      <c r="J9" s="5"/>
      <c r="K9" s="4"/>
    </row>
    <row r="10" spans="1:11" ht="21" x14ac:dyDescent="0.4">
      <c r="A10">
        <v>1990</v>
      </c>
      <c r="B10" t="s">
        <v>7</v>
      </c>
      <c r="C10">
        <v>0.19500000000000001</v>
      </c>
      <c r="D10" s="2" t="s">
        <v>0</v>
      </c>
      <c r="E10">
        <v>1</v>
      </c>
      <c r="F10">
        <v>9</v>
      </c>
      <c r="G10">
        <v>1.298</v>
      </c>
      <c r="H10">
        <v>5.5</v>
      </c>
      <c r="I10">
        <v>5.21</v>
      </c>
      <c r="J10" s="5"/>
      <c r="K10" s="4"/>
    </row>
    <row r="11" spans="1:11" x14ac:dyDescent="0.25">
      <c r="A11">
        <v>1991</v>
      </c>
      <c r="C11">
        <v>0.23100000000000001</v>
      </c>
      <c r="D11" t="s">
        <v>28</v>
      </c>
      <c r="E11">
        <v>1</v>
      </c>
      <c r="F11">
        <v>10</v>
      </c>
      <c r="G11">
        <v>1.37</v>
      </c>
      <c r="H11">
        <v>5.46</v>
      </c>
      <c r="I11">
        <v>5.83</v>
      </c>
      <c r="J11" s="5"/>
      <c r="K11" s="4"/>
    </row>
    <row r="12" spans="1:11" x14ac:dyDescent="0.25">
      <c r="A12">
        <v>1992</v>
      </c>
      <c r="C12">
        <v>0.25700000000000001</v>
      </c>
      <c r="E12">
        <v>1</v>
      </c>
      <c r="F12">
        <v>11</v>
      </c>
      <c r="G12">
        <v>1.4390000000000001</v>
      </c>
      <c r="H12">
        <v>7.46</v>
      </c>
      <c r="I12">
        <v>7.4</v>
      </c>
      <c r="J12" s="5"/>
      <c r="K12" s="4"/>
    </row>
    <row r="13" spans="1:11" x14ac:dyDescent="0.25">
      <c r="A13">
        <v>1993</v>
      </c>
      <c r="C13">
        <v>0.25900000000000001</v>
      </c>
      <c r="E13">
        <v>1</v>
      </c>
      <c r="F13">
        <v>12</v>
      </c>
      <c r="G13">
        <v>1.4790000000000001</v>
      </c>
      <c r="H13">
        <v>10.28</v>
      </c>
      <c r="I13">
        <v>8.64</v>
      </c>
      <c r="J13" s="5"/>
      <c r="K13" s="4"/>
    </row>
    <row r="14" spans="1:11" x14ac:dyDescent="0.25">
      <c r="A14">
        <v>1994</v>
      </c>
      <c r="C14">
        <v>0.22500000000000001</v>
      </c>
      <c r="E14">
        <v>1</v>
      </c>
      <c r="F14">
        <v>13</v>
      </c>
      <c r="G14">
        <v>1.474</v>
      </c>
      <c r="H14">
        <v>11.77</v>
      </c>
      <c r="I14">
        <v>9.31</v>
      </c>
      <c r="J14" s="5"/>
      <c r="K14" s="4"/>
    </row>
    <row r="15" spans="1:11" x14ac:dyDescent="0.25">
      <c r="A15">
        <v>1995</v>
      </c>
      <c r="C15">
        <v>0.24099999999999999</v>
      </c>
      <c r="E15">
        <v>1</v>
      </c>
      <c r="F15">
        <v>14</v>
      </c>
      <c r="G15">
        <v>1.5029999999999999</v>
      </c>
      <c r="H15">
        <v>13.42</v>
      </c>
      <c r="I15">
        <v>9.44</v>
      </c>
      <c r="J15" s="5"/>
      <c r="K15" s="4"/>
    </row>
    <row r="16" spans="1:11" x14ac:dyDescent="0.25">
      <c r="A16">
        <v>1996</v>
      </c>
      <c r="C16">
        <v>0.20399999999999999</v>
      </c>
      <c r="E16">
        <v>1</v>
      </c>
      <c r="F16">
        <v>15</v>
      </c>
      <c r="G16">
        <v>1.4750000000000001</v>
      </c>
      <c r="H16">
        <v>11.02</v>
      </c>
      <c r="I16">
        <v>5.99</v>
      </c>
      <c r="J16" s="5"/>
      <c r="K16" s="4"/>
    </row>
    <row r="17" spans="2:23" x14ac:dyDescent="0.25">
      <c r="J17" s="1"/>
      <c r="K17" s="4"/>
    </row>
    <row r="18" spans="2:23" x14ac:dyDescent="0.25">
      <c r="B18" s="15" t="s">
        <v>9</v>
      </c>
      <c r="C18" s="15"/>
      <c r="D18" s="15"/>
      <c r="E18" s="15"/>
      <c r="F18" s="15"/>
    </row>
    <row r="19" spans="2:23" x14ac:dyDescent="0.25">
      <c r="B19" s="15"/>
      <c r="C19" s="15"/>
      <c r="D19" s="15"/>
      <c r="E19" s="15"/>
      <c r="F19" s="15"/>
    </row>
    <row r="20" spans="2:23" x14ac:dyDescent="0.25">
      <c r="B20" s="15"/>
      <c r="C20" s="15"/>
      <c r="D20" s="15"/>
      <c r="E20" s="15"/>
      <c r="F20" s="15"/>
    </row>
    <row r="21" spans="2:23" ht="34.799999999999997" x14ac:dyDescent="0.3">
      <c r="B21" s="19" t="str">
        <f>INDEX($E1:$I1,1,S22)</f>
        <v>Tasso di inflazione</v>
      </c>
      <c r="C21" s="19" t="str">
        <f t="shared" ref="C21:F21" si="0">INDEX($E1:$I1,1,T22)</f>
        <v>Tasso di interesse</v>
      </c>
      <c r="D21" s="19" t="str">
        <f t="shared" si="0"/>
        <v>GDP reale</v>
      </c>
      <c r="E21" s="19" t="str">
        <f t="shared" si="0"/>
        <v>TREND</v>
      </c>
      <c r="F21" s="19" t="str">
        <f t="shared" si="0"/>
        <v>intercetta</v>
      </c>
    </row>
    <row r="22" spans="2:23" x14ac:dyDescent="0.25">
      <c r="B22" s="3">
        <f t="array" ref="B22:F26">LINEST(y,X,1,1)</f>
        <v>-9.4010702418896949E-5</v>
      </c>
      <c r="C22" s="3">
        <v>-2.3259283442232555E-3</v>
      </c>
      <c r="D22" s="3">
        <v>0.67038343757751528</v>
      </c>
      <c r="E22" s="3">
        <v>-1.6580394483537222E-2</v>
      </c>
      <c r="F22" s="3">
        <v>-0.50907079094775343</v>
      </c>
      <c r="I22" s="3">
        <f>INDEX(B$22:F$22,1,L22)</f>
        <v>-0.50907079094775343</v>
      </c>
      <c r="L22">
        <v>5</v>
      </c>
      <c r="S22">
        <v>5</v>
      </c>
      <c r="T22">
        <v>4</v>
      </c>
      <c r="U22">
        <v>3</v>
      </c>
      <c r="V22">
        <v>2</v>
      </c>
      <c r="W22">
        <v>1</v>
      </c>
    </row>
    <row r="23" spans="2:23" x14ac:dyDescent="0.25">
      <c r="B23" s="3">
        <v>1.3474804047324408E-3</v>
      </c>
      <c r="C23" s="3">
        <v>1.2188676922355683E-3</v>
      </c>
      <c r="D23" s="3">
        <v>5.4997214913533675E-2</v>
      </c>
      <c r="E23" s="3">
        <v>1.9717611240141907E-3</v>
      </c>
      <c r="F23" s="3">
        <v>5.5127689920984824E-2</v>
      </c>
      <c r="I23" s="3">
        <f>INDEX(B$22:F$22,1,L23)</f>
        <v>-1.6580394483537222E-2</v>
      </c>
      <c r="L23">
        <v>4</v>
      </c>
    </row>
    <row r="24" spans="2:23" x14ac:dyDescent="0.25">
      <c r="B24" s="3">
        <v>0.97243303299052319</v>
      </c>
      <c r="C24" s="3">
        <v>6.7142520096804504E-3</v>
      </c>
      <c r="D24" s="3" t="e">
        <v>#N/A</v>
      </c>
      <c r="E24" s="3" t="e">
        <v>#N/A</v>
      </c>
      <c r="F24" s="3" t="e">
        <v>#N/A</v>
      </c>
      <c r="I24" s="3">
        <f>INDEX(B$22:F$22,1,L24)</f>
        <v>0.67038343757751528</v>
      </c>
      <c r="L24">
        <v>3</v>
      </c>
    </row>
    <row r="25" spans="2:23" x14ac:dyDescent="0.25">
      <c r="B25" s="3">
        <v>88.18825014883042</v>
      </c>
      <c r="C25" s="3">
        <v>10</v>
      </c>
      <c r="D25" s="3" t="e">
        <v>#N/A</v>
      </c>
      <c r="E25" s="3" t="e">
        <v>#N/A</v>
      </c>
      <c r="F25" s="3" t="e">
        <v>#N/A</v>
      </c>
      <c r="I25" s="3">
        <f>INDEX(B$22:F$22,1,L25)</f>
        <v>-2.3259283442232555E-3</v>
      </c>
      <c r="L25">
        <v>2</v>
      </c>
    </row>
    <row r="26" spans="2:23" x14ac:dyDescent="0.25">
      <c r="B26" s="3">
        <v>1.590252153283836E-2</v>
      </c>
      <c r="C26" s="3">
        <v>4.5081180049497967E-4</v>
      </c>
      <c r="D26" s="3" t="e">
        <v>#N/A</v>
      </c>
      <c r="E26" s="3" t="e">
        <v>#N/A</v>
      </c>
      <c r="F26" s="3" t="e">
        <v>#N/A</v>
      </c>
      <c r="I26" s="3">
        <f>INDEX(B$22:F$22,1,L26)</f>
        <v>-9.4010702418896949E-5</v>
      </c>
      <c r="L26">
        <v>1</v>
      </c>
    </row>
    <row r="29" spans="2:23" x14ac:dyDescent="0.25">
      <c r="D29">
        <v>0</v>
      </c>
      <c r="E29">
        <v>1</v>
      </c>
      <c r="F29">
        <v>0</v>
      </c>
      <c r="G29">
        <v>0</v>
      </c>
      <c r="H29">
        <v>0</v>
      </c>
      <c r="K29">
        <v>0</v>
      </c>
    </row>
    <row r="30" spans="2:23" ht="21" x14ac:dyDescent="0.4">
      <c r="C30" s="2"/>
      <c r="D30">
        <v>0</v>
      </c>
      <c r="E30">
        <v>0</v>
      </c>
      <c r="F30">
        <v>1</v>
      </c>
      <c r="G30">
        <v>0</v>
      </c>
      <c r="H30">
        <v>0</v>
      </c>
      <c r="J30" s="2"/>
      <c r="K30">
        <v>0</v>
      </c>
    </row>
    <row r="31" spans="2:23" x14ac:dyDescent="0.25">
      <c r="D31">
        <v>0</v>
      </c>
      <c r="E31">
        <v>0</v>
      </c>
      <c r="F31">
        <v>0</v>
      </c>
      <c r="G31">
        <v>1</v>
      </c>
      <c r="H31">
        <v>0</v>
      </c>
      <c r="K31">
        <v>0</v>
      </c>
    </row>
    <row r="32" spans="2:23" x14ac:dyDescent="0.25">
      <c r="C32" t="s">
        <v>30</v>
      </c>
      <c r="D32">
        <v>0</v>
      </c>
      <c r="E32">
        <v>0</v>
      </c>
      <c r="F32">
        <v>0</v>
      </c>
      <c r="G32">
        <v>0</v>
      </c>
      <c r="H32">
        <v>1</v>
      </c>
      <c r="J32" t="s">
        <v>31</v>
      </c>
      <c r="K32">
        <v>0</v>
      </c>
    </row>
    <row r="34" spans="3:15" x14ac:dyDescent="0.25">
      <c r="E34" s="3">
        <f t="array" ref="E34:E37">MMULT(D29:H32,I22:I26)-K29:K32</f>
        <v>-1.6580394483537222E-2</v>
      </c>
      <c r="I34">
        <f t="array" ref="I34:M38">MMULT(TRANSPOSE(E2:I16),E2:I16)</f>
        <v>15</v>
      </c>
      <c r="J34">
        <v>120</v>
      </c>
      <c r="K34">
        <v>19.310000000000002</v>
      </c>
      <c r="L34">
        <v>111.78999999999999</v>
      </c>
      <c r="M34">
        <v>99.77</v>
      </c>
    </row>
    <row r="35" spans="3:15" x14ac:dyDescent="0.25">
      <c r="E35" s="3">
        <v>0.67038343757751528</v>
      </c>
      <c r="I35">
        <v>120</v>
      </c>
      <c r="J35">
        <v>1240</v>
      </c>
      <c r="K35">
        <v>164.3</v>
      </c>
      <c r="L35">
        <v>1035.93</v>
      </c>
      <c r="M35">
        <v>875.59999999999991</v>
      </c>
      <c r="O35" t="s">
        <v>12</v>
      </c>
    </row>
    <row r="36" spans="3:15" x14ac:dyDescent="0.25">
      <c r="E36" s="3">
        <v>-2.3259283442232555E-3</v>
      </c>
      <c r="I36">
        <v>19.310000000000002</v>
      </c>
      <c r="J36">
        <v>164.3</v>
      </c>
      <c r="K36">
        <v>25.218016000000002</v>
      </c>
      <c r="L36">
        <v>148.98384000000001</v>
      </c>
      <c r="M36">
        <v>131.21625</v>
      </c>
    </row>
    <row r="37" spans="3:15" x14ac:dyDescent="0.25">
      <c r="E37">
        <v>-9.4010702418896949E-5</v>
      </c>
      <c r="I37">
        <v>111.78999999999999</v>
      </c>
      <c r="J37">
        <v>1035.93</v>
      </c>
      <c r="K37">
        <v>148.98384000000001</v>
      </c>
      <c r="L37">
        <v>943.85569999999996</v>
      </c>
      <c r="M37">
        <v>799.01860000000011</v>
      </c>
    </row>
    <row r="38" spans="3:15" x14ac:dyDescent="0.25">
      <c r="I38">
        <v>99.77</v>
      </c>
      <c r="J38">
        <v>875.59999999999991</v>
      </c>
      <c r="K38">
        <v>131.21625</v>
      </c>
      <c r="L38">
        <v>799.01860000000011</v>
      </c>
      <c r="M38">
        <v>716.66849999999999</v>
      </c>
    </row>
    <row r="41" spans="3:15" x14ac:dyDescent="0.25">
      <c r="I41">
        <f t="array" ref="I41:M45">MINVERSE(I34:M38)</f>
        <v>67.413102156776716</v>
      </c>
      <c r="J41">
        <v>2.2701386736895439</v>
      </c>
      <c r="K41">
        <v>-66.773630211832995</v>
      </c>
      <c r="L41">
        <v>0.12420287652541254</v>
      </c>
      <c r="M41">
        <v>-7.1153787417832043E-2</v>
      </c>
    </row>
    <row r="42" spans="3:15" x14ac:dyDescent="0.25">
      <c r="I42">
        <v>2.2701386736895581</v>
      </c>
      <c r="J42">
        <v>8.6240908643154604E-2</v>
      </c>
      <c r="K42">
        <v>-2.2574555742591058</v>
      </c>
      <c r="L42">
        <v>-6.3986148607167951E-3</v>
      </c>
      <c r="M42">
        <v>-9.4438055827482327E-4</v>
      </c>
      <c r="O42" t="s">
        <v>12</v>
      </c>
    </row>
    <row r="43" spans="3:15" x14ac:dyDescent="0.25">
      <c r="C43" t="s">
        <v>29</v>
      </c>
      <c r="I43">
        <v>-66.773630211832938</v>
      </c>
      <c r="J43">
        <v>-2.2574555742590889</v>
      </c>
      <c r="K43">
        <v>67.094376077223089</v>
      </c>
      <c r="L43">
        <v>-0.16146076977999213</v>
      </c>
      <c r="M43">
        <v>-5.0552074861055445E-2</v>
      </c>
    </row>
    <row r="44" spans="3:15" x14ac:dyDescent="0.25">
      <c r="C44">
        <v>4</v>
      </c>
      <c r="I44">
        <v>0.12420287652537303</v>
      </c>
      <c r="J44">
        <v>-6.3986148607181317E-3</v>
      </c>
      <c r="K44">
        <v>-0.16146076977995272</v>
      </c>
      <c r="L44">
        <v>3.2954737421347073E-2</v>
      </c>
      <c r="M44">
        <v>-1.6652420531982785E-2</v>
      </c>
    </row>
    <row r="45" spans="3:15" x14ac:dyDescent="0.25">
      <c r="C45" s="18" t="s">
        <v>61</v>
      </c>
      <c r="D45" s="18"/>
      <c r="I45">
        <v>-7.1153787417812864E-2</v>
      </c>
      <c r="J45">
        <v>-9.4438055827423075E-4</v>
      </c>
      <c r="K45">
        <v>-5.0552074861074506E-2</v>
      </c>
      <c r="L45">
        <v>-1.6652420531982695E-2</v>
      </c>
      <c r="M45">
        <v>4.0276306856748476E-2</v>
      </c>
    </row>
    <row r="46" spans="3:15" x14ac:dyDescent="0.25">
      <c r="C46" s="18"/>
      <c r="D46" s="18"/>
    </row>
    <row r="47" spans="3:15" x14ac:dyDescent="0.25">
      <c r="C47" s="18"/>
      <c r="D47" s="18"/>
    </row>
    <row r="48" spans="3:15" x14ac:dyDescent="0.25">
      <c r="C48" s="18"/>
      <c r="D48" s="18"/>
    </row>
    <row r="49" spans="3:15" x14ac:dyDescent="0.25">
      <c r="C49" s="18"/>
      <c r="D49" s="18"/>
      <c r="I49">
        <f t="array" ref="I49:M52">MMULT(D29:H32,I41:M45)</f>
        <v>2.2701386736895581</v>
      </c>
      <c r="J49">
        <v>8.6240908643154604E-2</v>
      </c>
      <c r="K49">
        <v>-2.2574555742591058</v>
      </c>
      <c r="L49">
        <v>-6.3986148607167951E-3</v>
      </c>
      <c r="M49">
        <v>-9.4438055827482327E-4</v>
      </c>
    </row>
    <row r="50" spans="3:15" x14ac:dyDescent="0.25">
      <c r="I50">
        <v>-66.773630211832938</v>
      </c>
      <c r="J50">
        <v>-2.2574555742590889</v>
      </c>
      <c r="K50">
        <v>67.094376077223089</v>
      </c>
      <c r="L50">
        <v>-0.16146076977999213</v>
      </c>
      <c r="M50">
        <v>-5.0552074861055445E-2</v>
      </c>
      <c r="O50" t="s">
        <v>32</v>
      </c>
    </row>
    <row r="51" spans="3:15" x14ac:dyDescent="0.25">
      <c r="I51">
        <v>0.12420287652537303</v>
      </c>
      <c r="J51">
        <v>-6.3986148607181317E-3</v>
      </c>
      <c r="K51">
        <v>-0.16146076977995272</v>
      </c>
      <c r="L51">
        <v>3.2954737421347073E-2</v>
      </c>
      <c r="M51">
        <v>-1.6652420531982785E-2</v>
      </c>
    </row>
    <row r="52" spans="3:15" x14ac:dyDescent="0.25">
      <c r="I52">
        <v>-7.1153787417812864E-2</v>
      </c>
      <c r="J52">
        <v>-9.4438055827423075E-4</v>
      </c>
      <c r="K52">
        <v>-5.0552074861074506E-2</v>
      </c>
      <c r="L52">
        <v>-1.6652420531982695E-2</v>
      </c>
      <c r="M52">
        <v>4.0276306856748476E-2</v>
      </c>
    </row>
    <row r="54" spans="3:15" x14ac:dyDescent="0.25">
      <c r="I54">
        <f t="array" ref="I54:L57">MMULT(I49:M52,TRANSPOSE(D29:H32))</f>
        <v>8.6240908643154604E-2</v>
      </c>
      <c r="J54">
        <v>-2.2574555742591058</v>
      </c>
      <c r="K54">
        <v>-6.3986148607167951E-3</v>
      </c>
      <c r="L54">
        <v>-9.4438055827482327E-4</v>
      </c>
    </row>
    <row r="55" spans="3:15" x14ac:dyDescent="0.25">
      <c r="I55">
        <v>-2.2574555742590889</v>
      </c>
      <c r="J55">
        <v>67.094376077223089</v>
      </c>
      <c r="K55">
        <v>-0.16146076977999213</v>
      </c>
      <c r="L55">
        <v>-5.0552074861055445E-2</v>
      </c>
      <c r="O55" t="s">
        <v>33</v>
      </c>
    </row>
    <row r="56" spans="3:15" x14ac:dyDescent="0.25">
      <c r="I56">
        <v>-6.3986148607181317E-3</v>
      </c>
      <c r="J56">
        <v>-0.16146076977995272</v>
      </c>
      <c r="K56">
        <v>3.2954737421347073E-2</v>
      </c>
      <c r="L56">
        <v>-1.6652420531982785E-2</v>
      </c>
    </row>
    <row r="57" spans="3:15" x14ac:dyDescent="0.25">
      <c r="I57">
        <v>-9.4438055827423075E-4</v>
      </c>
      <c r="J57">
        <v>-5.0552074861074506E-2</v>
      </c>
      <c r="K57">
        <v>-1.6652420531982695E-2</v>
      </c>
      <c r="L57">
        <v>4.0276306856748476E-2</v>
      </c>
    </row>
    <row r="59" spans="3:15" x14ac:dyDescent="0.25">
      <c r="I59">
        <f t="array" ref="I59:L62">MINVERSE(I54:L57)</f>
        <v>280.00000000000102</v>
      </c>
      <c r="J59">
        <v>9.8200000000000305</v>
      </c>
      <c r="K59">
        <v>141.6100000000007</v>
      </c>
      <c r="L59">
        <v>77.440000000000197</v>
      </c>
    </row>
    <row r="60" spans="3:15" x14ac:dyDescent="0.25">
      <c r="I60">
        <v>9.8200000000000216</v>
      </c>
      <c r="J60">
        <v>0.35960933333333095</v>
      </c>
      <c r="K60">
        <v>5.0728466666667051</v>
      </c>
      <c r="L60">
        <v>2.779003333333343</v>
      </c>
      <c r="O60" t="s">
        <v>33</v>
      </c>
    </row>
    <row r="61" spans="3:15" x14ac:dyDescent="0.25">
      <c r="I61">
        <v>141.6100000000005</v>
      </c>
      <c r="J61">
        <v>5.0728466666666838</v>
      </c>
      <c r="K61">
        <v>110.72209333333365</v>
      </c>
      <c r="L61">
        <v>55.466046666666891</v>
      </c>
    </row>
    <row r="62" spans="3:15" x14ac:dyDescent="0.25">
      <c r="I62">
        <v>77.440000000000339</v>
      </c>
      <c r="J62">
        <v>2.7790033333333497</v>
      </c>
      <c r="K62">
        <v>55.466046666667005</v>
      </c>
      <c r="L62">
        <v>53.064973333333455</v>
      </c>
    </row>
    <row r="66" spans="9:15" x14ac:dyDescent="0.25">
      <c r="I66">
        <f t="array" ref="I66:L66">MMULT(TRANSPOSE(E34:E37),I59:L62)</f>
        <v>1.6039999999999999</v>
      </c>
      <c r="J66">
        <v>6.6196333333331289E-2</v>
      </c>
      <c r="K66">
        <v>0.79005666666668217</v>
      </c>
      <c r="L66">
        <v>0.44501333333333715</v>
      </c>
      <c r="O66" t="s">
        <v>15</v>
      </c>
    </row>
    <row r="72" spans="9:15" x14ac:dyDescent="0.25">
      <c r="I72">
        <f t="array" ref="I72">MMULT(I66:L66,E34:E37)</f>
        <v>1.5902521532836968E-2</v>
      </c>
      <c r="O72" t="s">
        <v>16</v>
      </c>
    </row>
    <row r="78" spans="9:15" x14ac:dyDescent="0.25">
      <c r="I78">
        <f>I72/C44</f>
        <v>3.9756303832092421E-3</v>
      </c>
    </row>
    <row r="87" spans="4:11" x14ac:dyDescent="0.25">
      <c r="F87">
        <f>C26/C25</f>
        <v>4.5081180049497966E-5</v>
      </c>
    </row>
    <row r="92" spans="4:11" ht="17.399999999999999" x14ac:dyDescent="0.3">
      <c r="D92" s="7" t="s">
        <v>17</v>
      </c>
    </row>
    <row r="94" spans="4:11" x14ac:dyDescent="0.25">
      <c r="I94" s="16" t="s">
        <v>58</v>
      </c>
      <c r="J94" s="16"/>
      <c r="K94" s="16"/>
    </row>
    <row r="95" spans="4:11" x14ac:dyDescent="0.25">
      <c r="I95" s="16"/>
      <c r="J95" s="16"/>
      <c r="K95" s="16"/>
    </row>
    <row r="96" spans="4:11" ht="12.75" customHeight="1" x14ac:dyDescent="0.25">
      <c r="I96" s="16"/>
      <c r="J96" s="16"/>
      <c r="K96" s="16"/>
    </row>
    <row r="97" spans="4:11" x14ac:dyDescent="0.25">
      <c r="H97">
        <f>I78/F87</f>
        <v>88.188250148822704</v>
      </c>
      <c r="I97" s="16"/>
      <c r="J97" s="16"/>
      <c r="K97" s="16"/>
    </row>
    <row r="103" spans="4:11" ht="24.6" x14ac:dyDescent="0.4">
      <c r="D103" s="17" t="s">
        <v>19</v>
      </c>
      <c r="E103">
        <f>FDIST(H97,C44,C25)</f>
        <v>9.3326071086794438E-8</v>
      </c>
      <c r="G103" s="8" t="s">
        <v>60</v>
      </c>
      <c r="H103" s="8"/>
      <c r="I103" s="8"/>
      <c r="J103" s="8"/>
    </row>
    <row r="104" spans="4:11" ht="12.75" customHeight="1" x14ac:dyDescent="0.25">
      <c r="D104" s="17"/>
    </row>
    <row r="107" spans="4:11" ht="17.399999999999999" x14ac:dyDescent="0.3">
      <c r="E107">
        <f>FINV(0.05,4,10)</f>
        <v>3.4780496907652281</v>
      </c>
      <c r="F107" s="10" t="s">
        <v>59</v>
      </c>
    </row>
    <row r="111" spans="4:11" x14ac:dyDescent="0.25">
      <c r="D111" t="s">
        <v>34</v>
      </c>
    </row>
    <row r="112" spans="4:11" ht="13.8" thickBot="1" x14ac:dyDescent="0.3"/>
    <row r="113" spans="4:12" x14ac:dyDescent="0.25">
      <c r="D113" s="14" t="s">
        <v>35</v>
      </c>
      <c r="E113" s="14"/>
    </row>
    <row r="114" spans="4:12" x14ac:dyDescent="0.25">
      <c r="D114" s="11" t="s">
        <v>36</v>
      </c>
      <c r="E114" s="11">
        <v>0.98612019195964307</v>
      </c>
    </row>
    <row r="115" spans="4:12" x14ac:dyDescent="0.25">
      <c r="D115" s="11" t="s">
        <v>37</v>
      </c>
      <c r="E115" s="11">
        <v>0.97243303299052319</v>
      </c>
    </row>
    <row r="116" spans="4:12" x14ac:dyDescent="0.25">
      <c r="D116" s="11" t="s">
        <v>38</v>
      </c>
      <c r="E116" s="11">
        <v>0.96140624618673254</v>
      </c>
    </row>
    <row r="117" spans="4:12" x14ac:dyDescent="0.25">
      <c r="D117" s="11" t="s">
        <v>39</v>
      </c>
      <c r="E117" s="11">
        <v>6.714252009680434E-3</v>
      </c>
    </row>
    <row r="118" spans="4:12" ht="13.8" thickBot="1" x14ac:dyDescent="0.3">
      <c r="D118" s="12" t="s">
        <v>40</v>
      </c>
      <c r="E118" s="12">
        <v>15</v>
      </c>
    </row>
    <row r="120" spans="4:12" ht="13.8" thickBot="1" x14ac:dyDescent="0.3">
      <c r="D120" t="s">
        <v>41</v>
      </c>
    </row>
    <row r="121" spans="4:12" x14ac:dyDescent="0.25">
      <c r="D121" s="13"/>
      <c r="E121" s="13" t="s">
        <v>46</v>
      </c>
      <c r="F121" s="13" t="s">
        <v>47</v>
      </c>
      <c r="G121" s="13" t="s">
        <v>48</v>
      </c>
      <c r="H121" s="13" t="s">
        <v>49</v>
      </c>
      <c r="I121" s="13" t="s">
        <v>50</v>
      </c>
    </row>
    <row r="122" spans="4:12" x14ac:dyDescent="0.25">
      <c r="D122" s="11" t="s">
        <v>42</v>
      </c>
      <c r="E122" s="11">
        <v>4</v>
      </c>
      <c r="F122" s="11">
        <v>1.590252153283836E-2</v>
      </c>
      <c r="G122" s="11">
        <v>3.9756303832095899E-3</v>
      </c>
      <c r="H122" s="11">
        <v>88.188250148830846</v>
      </c>
      <c r="I122" s="11">
        <v>9.3326071092410518E-8</v>
      </c>
    </row>
    <row r="123" spans="4:12" x14ac:dyDescent="0.25">
      <c r="D123" s="11" t="s">
        <v>43</v>
      </c>
      <c r="E123" s="11">
        <v>10</v>
      </c>
      <c r="F123" s="11">
        <v>4.5081180049497751E-4</v>
      </c>
      <c r="G123" s="11">
        <v>4.5081180049497749E-5</v>
      </c>
      <c r="H123" s="11"/>
      <c r="I123" s="11"/>
    </row>
    <row r="124" spans="4:12" ht="13.8" thickBot="1" x14ac:dyDescent="0.3">
      <c r="D124" s="12" t="s">
        <v>44</v>
      </c>
      <c r="E124" s="12">
        <v>14</v>
      </c>
      <c r="F124" s="12">
        <v>1.6353333333333338E-2</v>
      </c>
      <c r="G124" s="12"/>
      <c r="H124" s="12"/>
      <c r="I124" s="12"/>
    </row>
    <row r="125" spans="4:12" ht="13.8" thickBot="1" x14ac:dyDescent="0.3"/>
    <row r="126" spans="4:12" x14ac:dyDescent="0.25">
      <c r="D126" s="13"/>
      <c r="E126" s="13" t="s">
        <v>51</v>
      </c>
      <c r="F126" s="13" t="s">
        <v>39</v>
      </c>
      <c r="G126" s="13" t="s">
        <v>52</v>
      </c>
      <c r="H126" s="13" t="s">
        <v>53</v>
      </c>
      <c r="I126" s="13" t="s">
        <v>54</v>
      </c>
      <c r="J126" s="13" t="s">
        <v>55</v>
      </c>
      <c r="K126" s="13" t="s">
        <v>56</v>
      </c>
      <c r="L126" s="13" t="s">
        <v>57</v>
      </c>
    </row>
    <row r="127" spans="4:12" x14ac:dyDescent="0.25">
      <c r="D127" s="11" t="s">
        <v>45</v>
      </c>
      <c r="E127" s="11">
        <v>-0.50907079094775354</v>
      </c>
      <c r="F127" s="11">
        <v>5.5127689920984692E-2</v>
      </c>
      <c r="G127" s="11">
        <v>-9.2343936718083413</v>
      </c>
      <c r="H127" s="11">
        <v>3.2820545425457365E-6</v>
      </c>
      <c r="I127" s="11">
        <v>-0.63190293815390852</v>
      </c>
      <c r="J127" s="11">
        <v>-0.3862386437415985</v>
      </c>
      <c r="K127" s="11">
        <v>-0.63190293815390852</v>
      </c>
      <c r="L127" s="11">
        <v>-0.3862386437415985</v>
      </c>
    </row>
    <row r="128" spans="4:12" x14ac:dyDescent="0.25">
      <c r="D128" s="11" t="s">
        <v>5</v>
      </c>
      <c r="E128" s="11">
        <v>-1.6580394483537257E-2</v>
      </c>
      <c r="F128" s="11">
        <v>1.9717611240141881E-3</v>
      </c>
      <c r="G128" s="11">
        <v>-8.408926558903973</v>
      </c>
      <c r="H128" s="11">
        <v>7.5890523821092522E-6</v>
      </c>
      <c r="I128" s="11">
        <v>-2.0973752031938558E-2</v>
      </c>
      <c r="J128" s="11">
        <v>-1.2187036935135957E-2</v>
      </c>
      <c r="K128" s="11">
        <v>-2.0973752031938558E-2</v>
      </c>
      <c r="L128" s="11">
        <v>-1.2187036935135957E-2</v>
      </c>
    </row>
    <row r="129" spans="4:12" x14ac:dyDescent="0.25">
      <c r="D129" s="11" t="s">
        <v>27</v>
      </c>
      <c r="E129" s="11">
        <v>0.67038343757751551</v>
      </c>
      <c r="F129" s="11">
        <v>5.4997214913533557E-2</v>
      </c>
      <c r="G129" s="11">
        <v>12.189407020546225</v>
      </c>
      <c r="H129" s="11">
        <v>2.5209942559783492E-7</v>
      </c>
      <c r="I129" s="11">
        <v>0.54784200680342821</v>
      </c>
      <c r="J129" s="11">
        <v>0.79292486835160281</v>
      </c>
      <c r="K129" s="11">
        <v>0.54784200680342821</v>
      </c>
      <c r="L129" s="11">
        <v>0.79292486835160281</v>
      </c>
    </row>
    <row r="130" spans="4:12" x14ac:dyDescent="0.25">
      <c r="D130" s="11" t="s">
        <v>6</v>
      </c>
      <c r="E130" s="11">
        <v>-2.3259283442232451E-3</v>
      </c>
      <c r="F130" s="11">
        <v>1.2188676922355655E-3</v>
      </c>
      <c r="G130" s="11">
        <v>-1.9082697482588804</v>
      </c>
      <c r="H130" s="11">
        <v>8.5448595405105299E-2</v>
      </c>
      <c r="I130" s="11">
        <v>-5.0417347930712874E-3</v>
      </c>
      <c r="J130" s="11">
        <v>3.8987810462479729E-4</v>
      </c>
      <c r="K130" s="11">
        <v>-5.0417347930712874E-3</v>
      </c>
      <c r="L130" s="11">
        <v>3.8987810462479729E-4</v>
      </c>
    </row>
    <row r="131" spans="4:12" ht="13.8" thickBot="1" x14ac:dyDescent="0.3">
      <c r="D131" s="12" t="s">
        <v>11</v>
      </c>
      <c r="E131" s="12">
        <v>-9.4010702418900703E-5</v>
      </c>
      <c r="F131" s="12">
        <v>1.3474804047324375E-3</v>
      </c>
      <c r="G131" s="12">
        <v>-6.9767769600751955E-2</v>
      </c>
      <c r="H131" s="12">
        <v>0.94575395731370282</v>
      </c>
      <c r="I131" s="12">
        <v>-3.0963841316109745E-3</v>
      </c>
      <c r="J131" s="12">
        <v>2.9083627267731732E-3</v>
      </c>
      <c r="K131" s="12">
        <v>-3.0963841316109745E-3</v>
      </c>
      <c r="L131" s="12">
        <v>2.9083627267731732E-3</v>
      </c>
    </row>
  </sheetData>
  <mergeCells count="4">
    <mergeCell ref="B18:F20"/>
    <mergeCell ref="I94:K97"/>
    <mergeCell ref="D103:D104"/>
    <mergeCell ref="C45:D49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3</xdr:col>
                <xdr:colOff>731520</xdr:colOff>
                <xdr:row>17</xdr:row>
                <xdr:rowOff>0</xdr:rowOff>
              </from>
              <to>
                <xdr:col>5</xdr:col>
                <xdr:colOff>495300</xdr:colOff>
                <xdr:row>17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2</xdr:col>
                <xdr:colOff>60960</xdr:colOff>
                <xdr:row>17</xdr:row>
                <xdr:rowOff>0</xdr:rowOff>
              </from>
              <to>
                <xdr:col>8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 sizeWithCells="1">
              <from>
                <xdr:col>6</xdr:col>
                <xdr:colOff>464820</xdr:colOff>
                <xdr:row>17</xdr:row>
                <xdr:rowOff>0</xdr:rowOff>
              </from>
              <to>
                <xdr:col>7</xdr:col>
                <xdr:colOff>891540</xdr:colOff>
                <xdr:row>17</xdr:row>
                <xdr:rowOff>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autoPict="0" r:id="rId11">
            <anchor moveWithCells="1" sizeWithCells="1">
              <from>
                <xdr:col>7</xdr:col>
                <xdr:colOff>114300</xdr:colOff>
                <xdr:row>21</xdr:row>
                <xdr:rowOff>7620</xdr:rowOff>
              </from>
              <to>
                <xdr:col>7</xdr:col>
                <xdr:colOff>1005840</xdr:colOff>
                <xdr:row>25</xdr:row>
                <xdr:rowOff>22860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3</xdr:col>
                <xdr:colOff>243840</xdr:colOff>
                <xdr:row>32</xdr:row>
                <xdr:rowOff>106680</xdr:rowOff>
              </from>
              <to>
                <xdr:col>3</xdr:col>
                <xdr:colOff>1684020</xdr:colOff>
                <xdr:row>37</xdr:row>
                <xdr:rowOff>144780</xdr:rowOff>
              </to>
            </anchor>
          </objectPr>
        </oleObject>
      </mc:Choice>
      <mc:Fallback>
        <oleObject progId="Equation.3" shapeId="3077" r:id="rId12"/>
      </mc:Fallback>
    </mc:AlternateContent>
    <mc:AlternateContent xmlns:mc="http://schemas.openxmlformats.org/markup-compatibility/2006">
      <mc:Choice Requires="x14">
        <oleObject progId="Equation.3" shapeId="3078" r:id="rId14">
          <objectPr defaultSize="0" autoPict="0" r:id="rId15">
            <anchor moveWithCells="1" sizeWithCells="1">
              <from>
                <xdr:col>6</xdr:col>
                <xdr:colOff>198120</xdr:colOff>
                <xdr:row>32</xdr:row>
                <xdr:rowOff>45720</xdr:rowOff>
              </from>
              <to>
                <xdr:col>7</xdr:col>
                <xdr:colOff>1005840</xdr:colOff>
                <xdr:row>36</xdr:row>
                <xdr:rowOff>129540</xdr:rowOff>
              </to>
            </anchor>
          </objectPr>
        </oleObject>
      </mc:Choice>
      <mc:Fallback>
        <oleObject progId="Equation.3" shapeId="3078" r:id="rId14"/>
      </mc:Fallback>
    </mc:AlternateContent>
    <mc:AlternateContent xmlns:mc="http://schemas.openxmlformats.org/markup-compatibility/2006">
      <mc:Choice Requires="x14">
        <oleObject progId="Equation.3" shapeId="3079" r:id="rId16">
          <objectPr defaultSize="0" autoPict="0" r:id="rId17">
            <anchor moveWithCells="1" sizeWithCells="1">
              <from>
                <xdr:col>6</xdr:col>
                <xdr:colOff>152400</xdr:colOff>
                <xdr:row>40</xdr:row>
                <xdr:rowOff>7620</xdr:rowOff>
              </from>
              <to>
                <xdr:col>7</xdr:col>
                <xdr:colOff>960120</xdr:colOff>
                <xdr:row>44</xdr:row>
                <xdr:rowOff>91440</xdr:rowOff>
              </to>
            </anchor>
          </objectPr>
        </oleObject>
      </mc:Choice>
      <mc:Fallback>
        <oleObject progId="Equation.3" shapeId="3079" r:id="rId16"/>
      </mc:Fallback>
    </mc:AlternateContent>
    <mc:AlternateContent xmlns:mc="http://schemas.openxmlformats.org/markup-compatibility/2006">
      <mc:Choice Requires="x14">
        <oleObject progId="Equation.3" shapeId="3080" r:id="rId18">
          <objectPr defaultSize="0" autoPict="0" r:id="rId19">
            <anchor moveWithCells="1" sizeWithCells="1">
              <from>
                <xdr:col>6</xdr:col>
                <xdr:colOff>114300</xdr:colOff>
                <xdr:row>47</xdr:row>
                <xdr:rowOff>7620</xdr:rowOff>
              </from>
              <to>
                <xdr:col>7</xdr:col>
                <xdr:colOff>922020</xdr:colOff>
                <xdr:row>51</xdr:row>
                <xdr:rowOff>91440</xdr:rowOff>
              </to>
            </anchor>
          </objectPr>
        </oleObject>
      </mc:Choice>
      <mc:Fallback>
        <oleObject progId="Equation.3" shapeId="3080" r:id="rId18"/>
      </mc:Fallback>
    </mc:AlternateContent>
    <mc:AlternateContent xmlns:mc="http://schemas.openxmlformats.org/markup-compatibility/2006">
      <mc:Choice Requires="x14">
        <oleObject progId="Equation.3" shapeId="3081" r:id="rId20">
          <objectPr defaultSize="0" autoPict="0" r:id="rId21">
            <anchor moveWithCells="1" sizeWithCells="1">
              <from>
                <xdr:col>5</xdr:col>
                <xdr:colOff>685800</xdr:colOff>
                <xdr:row>52</xdr:row>
                <xdr:rowOff>91440</xdr:rowOff>
              </from>
              <to>
                <xdr:col>7</xdr:col>
                <xdr:colOff>1036320</xdr:colOff>
                <xdr:row>56</xdr:row>
                <xdr:rowOff>160020</xdr:rowOff>
              </to>
            </anchor>
          </objectPr>
        </oleObject>
      </mc:Choice>
      <mc:Fallback>
        <oleObject progId="Equation.3" shapeId="3081" r:id="rId20"/>
      </mc:Fallback>
    </mc:AlternateContent>
    <mc:AlternateContent xmlns:mc="http://schemas.openxmlformats.org/markup-compatibility/2006">
      <mc:Choice Requires="x14">
        <oleObject progId="Equation.3" shapeId="3082" r:id="rId22">
          <objectPr defaultSize="0" autoPict="0" r:id="rId23">
            <anchor moveWithCells="1" sizeWithCells="1">
              <from>
                <xdr:col>4</xdr:col>
                <xdr:colOff>510540</xdr:colOff>
                <xdr:row>57</xdr:row>
                <xdr:rowOff>68580</xdr:rowOff>
              </from>
              <to>
                <xdr:col>7</xdr:col>
                <xdr:colOff>1036320</xdr:colOff>
                <xdr:row>61</xdr:row>
                <xdr:rowOff>129540</xdr:rowOff>
              </to>
            </anchor>
          </objectPr>
        </oleObject>
      </mc:Choice>
      <mc:Fallback>
        <oleObject progId="Equation.3" shapeId="3082" r:id="rId22"/>
      </mc:Fallback>
    </mc:AlternateContent>
    <mc:AlternateContent xmlns:mc="http://schemas.openxmlformats.org/markup-compatibility/2006">
      <mc:Choice Requires="x14">
        <oleObject progId="Equation.3" shapeId="3083" r:id="rId24">
          <objectPr defaultSize="0" autoPict="0" r:id="rId25">
            <anchor moveWithCells="1" sizeWithCells="1">
              <from>
                <xdr:col>3</xdr:col>
                <xdr:colOff>1371600</xdr:colOff>
                <xdr:row>62</xdr:row>
                <xdr:rowOff>60960</xdr:rowOff>
              </from>
              <to>
                <xdr:col>7</xdr:col>
                <xdr:colOff>975360</xdr:colOff>
                <xdr:row>67</xdr:row>
                <xdr:rowOff>129540</xdr:rowOff>
              </to>
            </anchor>
          </objectPr>
        </oleObject>
      </mc:Choice>
      <mc:Fallback>
        <oleObject progId="Equation.3" shapeId="3083" r:id="rId24"/>
      </mc:Fallback>
    </mc:AlternateContent>
    <mc:AlternateContent xmlns:mc="http://schemas.openxmlformats.org/markup-compatibility/2006">
      <mc:Choice Requires="x14">
        <oleObject progId="Equation.3" shapeId="3084" r:id="rId26">
          <objectPr defaultSize="0" autoPict="0" r:id="rId27">
            <anchor moveWithCells="1" sizeWithCells="1">
              <from>
                <xdr:col>3</xdr:col>
                <xdr:colOff>548640</xdr:colOff>
                <xdr:row>68</xdr:row>
                <xdr:rowOff>30480</xdr:rowOff>
              </from>
              <to>
                <xdr:col>7</xdr:col>
                <xdr:colOff>1005840</xdr:colOff>
                <xdr:row>73</xdr:row>
                <xdr:rowOff>129540</xdr:rowOff>
              </to>
            </anchor>
          </objectPr>
        </oleObject>
      </mc:Choice>
      <mc:Fallback>
        <oleObject progId="Equation.3" shapeId="3084" r:id="rId26"/>
      </mc:Fallback>
    </mc:AlternateContent>
    <mc:AlternateContent xmlns:mc="http://schemas.openxmlformats.org/markup-compatibility/2006">
      <mc:Choice Requires="x14">
        <oleObject progId="Equation.3" shapeId="3085" r:id="rId28">
          <objectPr defaultSize="0" autoPict="0" r:id="rId29">
            <anchor moveWithCells="1" sizeWithCells="1">
              <from>
                <xdr:col>1</xdr:col>
                <xdr:colOff>899160</xdr:colOff>
                <xdr:row>28</xdr:row>
                <xdr:rowOff>106680</xdr:rowOff>
              </from>
              <to>
                <xdr:col>2</xdr:col>
                <xdr:colOff>800100</xdr:colOff>
                <xdr:row>31</xdr:row>
                <xdr:rowOff>0</xdr:rowOff>
              </to>
            </anchor>
          </objectPr>
        </oleObject>
      </mc:Choice>
      <mc:Fallback>
        <oleObject progId="Equation.3" shapeId="3085" r:id="rId28"/>
      </mc:Fallback>
    </mc:AlternateContent>
    <mc:AlternateContent xmlns:mc="http://schemas.openxmlformats.org/markup-compatibility/2006">
      <mc:Choice Requires="x14">
        <oleObject progId="Equation.3" shapeId="3086" r:id="rId30">
          <objectPr defaultSize="0" autoPict="0" r:id="rId31">
            <anchor moveWithCells="1" sizeWithCells="1">
              <from>
                <xdr:col>9</xdr:col>
                <xdr:colOff>45720</xdr:colOff>
                <xdr:row>28</xdr:row>
                <xdr:rowOff>38100</xdr:rowOff>
              </from>
              <to>
                <xdr:col>9</xdr:col>
                <xdr:colOff>891540</xdr:colOff>
                <xdr:row>30</xdr:row>
                <xdr:rowOff>121920</xdr:rowOff>
              </to>
            </anchor>
          </objectPr>
        </oleObject>
      </mc:Choice>
      <mc:Fallback>
        <oleObject progId="Equation.3" shapeId="3086" r:id="rId30"/>
      </mc:Fallback>
    </mc:AlternateContent>
    <mc:AlternateContent xmlns:mc="http://schemas.openxmlformats.org/markup-compatibility/2006">
      <mc:Choice Requires="x14">
        <oleObject progId="Equation.3" shapeId="3087" r:id="rId32">
          <objectPr defaultSize="0" autoPict="0" r:id="rId33">
            <anchor moveWithCells="1" sizeWithCells="1">
              <from>
                <xdr:col>3</xdr:col>
                <xdr:colOff>541020</xdr:colOff>
                <xdr:row>74</xdr:row>
                <xdr:rowOff>106680</xdr:rowOff>
              </from>
              <to>
                <xdr:col>7</xdr:col>
                <xdr:colOff>998220</xdr:colOff>
                <xdr:row>80</xdr:row>
                <xdr:rowOff>38100</xdr:rowOff>
              </to>
            </anchor>
          </objectPr>
        </oleObject>
      </mc:Choice>
      <mc:Fallback>
        <oleObject progId="Equation.3" shapeId="3087" r:id="rId32"/>
      </mc:Fallback>
    </mc:AlternateContent>
    <mc:AlternateContent xmlns:mc="http://schemas.openxmlformats.org/markup-compatibility/2006">
      <mc:Choice Requires="x14">
        <oleObject progId="Equation.3" shapeId="3088" r:id="rId34">
          <objectPr defaultSize="0" autoPict="0" r:id="rId35">
            <anchor moveWithCells="1">
              <from>
                <xdr:col>3</xdr:col>
                <xdr:colOff>678180</xdr:colOff>
                <xdr:row>82</xdr:row>
                <xdr:rowOff>30480</xdr:rowOff>
              </from>
              <to>
                <xdr:col>5</xdr:col>
                <xdr:colOff>0</xdr:colOff>
                <xdr:row>88</xdr:row>
                <xdr:rowOff>121920</xdr:rowOff>
              </to>
            </anchor>
          </objectPr>
        </oleObject>
      </mc:Choice>
      <mc:Fallback>
        <oleObject progId="Equation.3" shapeId="3088" r:id="rId34"/>
      </mc:Fallback>
    </mc:AlternateContent>
    <mc:AlternateContent xmlns:mc="http://schemas.openxmlformats.org/markup-compatibility/2006">
      <mc:Choice Requires="x14">
        <oleObject progId="Equation.3" shapeId="3089" r:id="rId36">
          <objectPr defaultSize="0" autoPict="0" r:id="rId37">
            <anchor moveWithCells="1" sizeWithCells="1">
              <from>
                <xdr:col>2</xdr:col>
                <xdr:colOff>335280</xdr:colOff>
                <xdr:row>93</xdr:row>
                <xdr:rowOff>0</xdr:rowOff>
              </from>
              <to>
                <xdr:col>7</xdr:col>
                <xdr:colOff>91440</xdr:colOff>
                <xdr:row>99</xdr:row>
                <xdr:rowOff>91440</xdr:rowOff>
              </to>
            </anchor>
          </objectPr>
        </oleObject>
      </mc:Choice>
      <mc:Fallback>
        <oleObject progId="Equation.3" shapeId="3089" r:id="rId3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Testo esercizio</vt:lpstr>
      <vt:lpstr>Dati</vt:lpstr>
      <vt:lpstr>test_globale</vt:lpstr>
      <vt:lpstr>test_globale!X</vt:lpstr>
      <vt:lpstr>X</vt:lpstr>
      <vt:lpstr>test_globale!y</vt:lpstr>
      <vt:lpstr>y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cp:lastPrinted>2006-03-17T13:38:17Z</cp:lastPrinted>
  <dcterms:created xsi:type="dcterms:W3CDTF">2006-02-21T23:27:25Z</dcterms:created>
  <dcterms:modified xsi:type="dcterms:W3CDTF">2016-03-10T09:11:36Z</dcterms:modified>
</cp:coreProperties>
</file>