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12" windowWidth="14172" windowHeight="8136" activeTab="1"/>
  </bookViews>
  <sheets>
    <sheet name="testo" sheetId="2" r:id="rId1"/>
    <sheet name="dati" sheetId="1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H69" i="1" l="1"/>
  <c r="I2" i="1" a="1"/>
  <c r="I67" i="1" s="1"/>
  <c r="J67" i="1" s="1"/>
  <c r="I2" i="1"/>
  <c r="M86" i="1" a="1"/>
  <c r="M86" i="1" s="1"/>
  <c r="M46" i="1" a="1"/>
  <c r="N47" i="1" s="1"/>
  <c r="L33" i="1" a="1"/>
  <c r="L34" i="1" s="1"/>
  <c r="L13" i="1" a="1"/>
  <c r="L13" i="1" s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2" i="1"/>
  <c r="E2" i="1"/>
  <c r="L5" i="1" a="1"/>
  <c r="L5" i="1" s="1"/>
  <c r="I55" i="1"/>
  <c r="J55" i="1" s="1"/>
  <c r="I53" i="1"/>
  <c r="J53" i="1" s="1"/>
  <c r="I39" i="1"/>
  <c r="J39" i="1" s="1"/>
  <c r="I37" i="1"/>
  <c r="J37" i="1" s="1"/>
  <c r="I23" i="1"/>
  <c r="J23" i="1" s="1"/>
  <c r="I21" i="1"/>
  <c r="J21" i="1" s="1"/>
  <c r="I7" i="1"/>
  <c r="J7" i="1" s="1"/>
  <c r="I5" i="1"/>
  <c r="J5" i="1" s="1"/>
  <c r="I58" i="1"/>
  <c r="J58" i="1" s="1"/>
  <c r="I56" i="1"/>
  <c r="J56" i="1" s="1"/>
  <c r="I44" i="1"/>
  <c r="J44" i="1" s="1"/>
  <c r="I42" i="1"/>
  <c r="J42" i="1" s="1"/>
  <c r="I40" i="1"/>
  <c r="J40" i="1" s="1"/>
  <c r="I28" i="1"/>
  <c r="J28" i="1" s="1"/>
  <c r="I26" i="1"/>
  <c r="J26" i="1" s="1"/>
  <c r="I24" i="1"/>
  <c r="J24" i="1" s="1"/>
  <c r="I12" i="1"/>
  <c r="J12" i="1" s="1"/>
  <c r="I10" i="1"/>
  <c r="J10" i="1" s="1"/>
  <c r="I8" i="1"/>
  <c r="J8" i="1" s="1"/>
  <c r="M47" i="1"/>
  <c r="N46" i="1"/>
  <c r="O48" i="1"/>
  <c r="M48" i="1"/>
  <c r="L36" i="1"/>
  <c r="M35" i="1"/>
  <c r="N34" i="1"/>
  <c r="M36" i="1"/>
  <c r="M51" i="1"/>
  <c r="N35" i="1"/>
  <c r="O6" i="1" l="1"/>
  <c r="Q6" i="1"/>
  <c r="J2" i="1"/>
  <c r="N15" i="1"/>
  <c r="L6" i="1"/>
  <c r="M13" i="1"/>
  <c r="M28" i="1" s="1"/>
  <c r="M29" i="1" s="1"/>
  <c r="N6" i="1"/>
  <c r="M9" i="1"/>
  <c r="M7" i="1"/>
  <c r="P6" i="1"/>
  <c r="O9" i="1"/>
  <c r="M16" i="1"/>
  <c r="O15" i="1"/>
  <c r="L14" i="1"/>
  <c r="L28" i="1" s="1"/>
  <c r="L29" i="1" s="1"/>
  <c r="O17" i="1"/>
  <c r="M15" i="1"/>
  <c r="N17" i="1"/>
  <c r="O14" i="1"/>
  <c r="L17" i="1"/>
  <c r="M14" i="1"/>
  <c r="N16" i="1"/>
  <c r="N13" i="1"/>
  <c r="N28" i="1" s="1"/>
  <c r="N29" i="1" s="1"/>
  <c r="O13" i="1"/>
  <c r="L16" i="1"/>
  <c r="Q8" i="1"/>
  <c r="M6" i="1"/>
  <c r="N8" i="1"/>
  <c r="P5" i="1"/>
  <c r="O8" i="1"/>
  <c r="Q5" i="1"/>
  <c r="L8" i="1"/>
  <c r="N5" i="1"/>
  <c r="M8" i="1"/>
  <c r="O5" i="1"/>
  <c r="P7" i="1"/>
  <c r="Q7" i="1"/>
  <c r="M5" i="1"/>
  <c r="N7" i="1"/>
  <c r="O7" i="1"/>
  <c r="P9" i="1"/>
  <c r="L7" i="1"/>
  <c r="L9" i="1"/>
  <c r="N14" i="1"/>
  <c r="M17" i="1"/>
  <c r="M20" i="1" s="1"/>
  <c r="P8" i="1"/>
  <c r="Q9" i="1"/>
  <c r="O16" i="1"/>
  <c r="N9" i="1"/>
  <c r="L15" i="1"/>
  <c r="L33" i="1"/>
  <c r="L42" i="1" s="1"/>
  <c r="M46" i="1"/>
  <c r="I9" i="1"/>
  <c r="J9" i="1" s="1"/>
  <c r="I41" i="1"/>
  <c r="J41" i="1" s="1"/>
  <c r="L37" i="1"/>
  <c r="N36" i="1"/>
  <c r="I30" i="1"/>
  <c r="J30" i="1" s="1"/>
  <c r="I46" i="1"/>
  <c r="J46" i="1" s="1"/>
  <c r="I62" i="1"/>
  <c r="J62" i="1" s="1"/>
  <c r="I11" i="1"/>
  <c r="J11" i="1" s="1"/>
  <c r="I27" i="1"/>
  <c r="J27" i="1" s="1"/>
  <c r="I43" i="1"/>
  <c r="J43" i="1" s="1"/>
  <c r="I59" i="1"/>
  <c r="J59" i="1" s="1"/>
  <c r="N37" i="1"/>
  <c r="O47" i="1"/>
  <c r="I16" i="1"/>
  <c r="J16" i="1" s="1"/>
  <c r="I32" i="1"/>
  <c r="J32" i="1" s="1"/>
  <c r="I48" i="1"/>
  <c r="J48" i="1" s="1"/>
  <c r="I64" i="1"/>
  <c r="J64" i="1" s="1"/>
  <c r="I13" i="1"/>
  <c r="J13" i="1" s="1"/>
  <c r="I29" i="1"/>
  <c r="J29" i="1" s="1"/>
  <c r="I45" i="1"/>
  <c r="J45" i="1" s="1"/>
  <c r="I61" i="1"/>
  <c r="J61" i="1" s="1"/>
  <c r="N33" i="1"/>
  <c r="N42" i="1" s="1"/>
  <c r="M33" i="1"/>
  <c r="M37" i="1"/>
  <c r="O51" i="1" s="1"/>
  <c r="N48" i="1"/>
  <c r="I18" i="1"/>
  <c r="J18" i="1" s="1"/>
  <c r="I34" i="1"/>
  <c r="J34" i="1" s="1"/>
  <c r="I50" i="1"/>
  <c r="J50" i="1" s="1"/>
  <c r="I66" i="1"/>
  <c r="J66" i="1" s="1"/>
  <c r="I15" i="1"/>
  <c r="J15" i="1" s="1"/>
  <c r="I31" i="1"/>
  <c r="J31" i="1" s="1"/>
  <c r="I47" i="1"/>
  <c r="J47" i="1" s="1"/>
  <c r="I63" i="1"/>
  <c r="J63" i="1" s="1"/>
  <c r="M34" i="1"/>
  <c r="O46" i="1"/>
  <c r="I4" i="1"/>
  <c r="J4" i="1" s="1"/>
  <c r="I20" i="1"/>
  <c r="J20" i="1" s="1"/>
  <c r="I36" i="1"/>
  <c r="J36" i="1" s="1"/>
  <c r="I52" i="1"/>
  <c r="J52" i="1" s="1"/>
  <c r="I68" i="1"/>
  <c r="J68" i="1" s="1"/>
  <c r="I17" i="1"/>
  <c r="J17" i="1" s="1"/>
  <c r="I33" i="1"/>
  <c r="J33" i="1" s="1"/>
  <c r="I49" i="1"/>
  <c r="J49" i="1" s="1"/>
  <c r="I65" i="1"/>
  <c r="J65" i="1" s="1"/>
  <c r="I60" i="1"/>
  <c r="J60" i="1" s="1"/>
  <c r="I25" i="1"/>
  <c r="J25" i="1" s="1"/>
  <c r="I57" i="1"/>
  <c r="J57" i="1" s="1"/>
  <c r="I14" i="1"/>
  <c r="J14" i="1" s="1"/>
  <c r="L35" i="1"/>
  <c r="I6" i="1"/>
  <c r="J6" i="1" s="1"/>
  <c r="I22" i="1"/>
  <c r="J22" i="1" s="1"/>
  <c r="I38" i="1"/>
  <c r="J38" i="1" s="1"/>
  <c r="I54" i="1"/>
  <c r="J54" i="1" s="1"/>
  <c r="I3" i="1"/>
  <c r="J3" i="1" s="1"/>
  <c r="I19" i="1"/>
  <c r="J19" i="1" s="1"/>
  <c r="I35" i="1"/>
  <c r="J35" i="1" s="1"/>
  <c r="I51" i="1"/>
  <c r="J51" i="1" s="1"/>
  <c r="I69" i="1" l="1"/>
  <c r="M42" i="1"/>
  <c r="N59" i="1"/>
  <c r="L59" i="1"/>
  <c r="J69" i="1"/>
  <c r="M21" i="1"/>
  <c r="M22" i="1" s="1"/>
  <c r="M23" i="1" s="1"/>
  <c r="O28" i="1"/>
  <c r="O29" i="1" s="1"/>
</calcChain>
</file>

<file path=xl/sharedStrings.xml><?xml version="1.0" encoding="utf-8"?>
<sst xmlns="http://schemas.openxmlformats.org/spreadsheetml/2006/main" count="144" uniqueCount="57">
  <si>
    <t>y</t>
  </si>
  <si>
    <t>mai</t>
  </si>
  <si>
    <t>spesso</t>
  </si>
  <si>
    <t>sempre</t>
  </si>
  <si>
    <t>X1</t>
  </si>
  <si>
    <t>X2</t>
  </si>
  <si>
    <t>X3</t>
  </si>
  <si>
    <t>X4</t>
  </si>
  <si>
    <t>X4-mai</t>
  </si>
  <si>
    <t>X4-spesso</t>
  </si>
  <si>
    <t>Intercetta</t>
  </si>
  <si>
    <t>Modello completo</t>
  </si>
  <si>
    <t>Modello ridotto</t>
  </si>
  <si>
    <t>Test F</t>
  </si>
  <si>
    <t>Num test F</t>
  </si>
  <si>
    <t>Den test F</t>
  </si>
  <si>
    <t>pvalue</t>
  </si>
  <si>
    <t>Calcolare delle statistiche t sul modello ridotto</t>
  </si>
  <si>
    <t>Elimino la variabile X3 poiché non significativa e riadatto il modello</t>
  </si>
  <si>
    <t>R2 molto elevato: adattamento buono</t>
  </si>
  <si>
    <t>Calcolo delle t statistiche per verificare la variabile più significativa</t>
  </si>
  <si>
    <t>inv(X'X)</t>
  </si>
  <si>
    <t>Calcolo del quantile</t>
  </si>
  <si>
    <t>Calcolo degli estremi dell'intervallo di confidenza</t>
  </si>
  <si>
    <t>Calcolo di s^2</t>
  </si>
  <si>
    <t>Verifica con il componente aggiuntivo analisi dei dati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</si>
  <si>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</si>
  <si>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</si>
  <si>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</si>
  <si>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</si>
  <si>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</si>
  <si>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</si>
  <si>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</si>
  <si>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</si>
  <si>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</si>
  <si>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</si>
  <si>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</si>
  <si>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</si>
  <si>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</si>
  <si>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</si>
  <si>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F</t>
  </si>
  <si>
    <t>Significatività F</t>
  </si>
  <si>
    <t>Coefficienti</t>
  </si>
  <si>
    <t>Stat t</t>
  </si>
  <si>
    <t>Valore di significatività</t>
  </si>
  <si>
    <t>Inferiore 95%</t>
  </si>
  <si>
    <t>Superiore 95%</t>
  </si>
  <si>
    <t>Inferiore 099%</t>
  </si>
  <si>
    <t>Superiore 099%</t>
  </si>
  <si>
    <t>DOMADA FACOLTATIVA</t>
  </si>
  <si>
    <t>X0'=</t>
  </si>
  <si>
    <t>Valore previsto</t>
  </si>
  <si>
    <t>y cappello</t>
  </si>
  <si>
    <t>Residui</t>
  </si>
  <si>
    <t>X1 risulta la variabile più significativa (valore più alto in modulo della statistica t)</t>
  </si>
  <si>
    <t>Costruzione dell'intervallo di confidenzadi beta_1 (coeff. nell'universo di X1)</t>
  </si>
  <si>
    <t>Il prezzo di vendita teorico del terreno è pari a circa 180000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</si>
</sst>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dati!$I$2:$I$68</c:f>
              <c:numCache>
                <c:formatCode>General</c:formatCode>
                <c:ptCount val="67"/>
                <c:pt idx="0">
                  <c:v>14.671867817009037</c:v>
                </c:pt>
                <c:pt idx="1">
                  <c:v>21.525463665599776</c:v>
                </c:pt>
                <c:pt idx="2">
                  <c:v>9.329953247911881</c:v>
                </c:pt>
                <c:pt idx="3">
                  <c:v>25.380987511051813</c:v>
                </c:pt>
                <c:pt idx="4">
                  <c:v>74.099118097632385</c:v>
                </c:pt>
                <c:pt idx="5">
                  <c:v>69.045800134998444</c:v>
                </c:pt>
                <c:pt idx="6">
                  <c:v>31.046563040662956</c:v>
                </c:pt>
                <c:pt idx="7">
                  <c:v>32.916891656060862</c:v>
                </c:pt>
                <c:pt idx="8">
                  <c:v>8.4288403758951862</c:v>
                </c:pt>
                <c:pt idx="9">
                  <c:v>61.004598254237635</c:v>
                </c:pt>
                <c:pt idx="10">
                  <c:v>49.523155849711507</c:v>
                </c:pt>
                <c:pt idx="11">
                  <c:v>70.262775698670907</c:v>
                </c:pt>
                <c:pt idx="12">
                  <c:v>29.003859411278871</c:v>
                </c:pt>
                <c:pt idx="13">
                  <c:v>63.99377104321897</c:v>
                </c:pt>
                <c:pt idx="14">
                  <c:v>70.890601763009542</c:v>
                </c:pt>
                <c:pt idx="15">
                  <c:v>66.320930862500518</c:v>
                </c:pt>
                <c:pt idx="16">
                  <c:v>63.178937123401973</c:v>
                </c:pt>
                <c:pt idx="17">
                  <c:v>5.3042695830882796</c:v>
                </c:pt>
                <c:pt idx="18">
                  <c:v>22.059533386543649</c:v>
                </c:pt>
                <c:pt idx="19">
                  <c:v>71.404610787363382</c:v>
                </c:pt>
                <c:pt idx="20">
                  <c:v>22.728136597552293</c:v>
                </c:pt>
                <c:pt idx="21">
                  <c:v>48.895433264803358</c:v>
                </c:pt>
                <c:pt idx="22">
                  <c:v>13.964453287477841</c:v>
                </c:pt>
                <c:pt idx="23">
                  <c:v>39.391687126245692</c:v>
                </c:pt>
                <c:pt idx="24">
                  <c:v>63.814846394120238</c:v>
                </c:pt>
                <c:pt idx="25">
                  <c:v>35.322036659481789</c:v>
                </c:pt>
                <c:pt idx="26">
                  <c:v>44.307736836550355</c:v>
                </c:pt>
                <c:pt idx="27">
                  <c:v>68.599792303988508</c:v>
                </c:pt>
                <c:pt idx="28">
                  <c:v>20.960393829920388</c:v>
                </c:pt>
                <c:pt idx="29">
                  <c:v>19.591282173210491</c:v>
                </c:pt>
                <c:pt idx="30">
                  <c:v>49.062197533278436</c:v>
                </c:pt>
                <c:pt idx="31">
                  <c:v>39.623717825800156</c:v>
                </c:pt>
                <c:pt idx="32">
                  <c:v>27.882719568863276</c:v>
                </c:pt>
                <c:pt idx="33">
                  <c:v>58.175384264687239</c:v>
                </c:pt>
                <c:pt idx="34">
                  <c:v>60.7911809275408</c:v>
                </c:pt>
                <c:pt idx="35">
                  <c:v>68.651427656411386</c:v>
                </c:pt>
                <c:pt idx="36">
                  <c:v>59.458357821092029</c:v>
                </c:pt>
                <c:pt idx="37">
                  <c:v>29.66094325881512</c:v>
                </c:pt>
                <c:pt idx="38">
                  <c:v>62.41185577478354</c:v>
                </c:pt>
                <c:pt idx="39">
                  <c:v>26.843565907580555</c:v>
                </c:pt>
                <c:pt idx="40">
                  <c:v>18.519915703588346</c:v>
                </c:pt>
                <c:pt idx="41">
                  <c:v>22.473730130182403</c:v>
                </c:pt>
                <c:pt idx="42">
                  <c:v>41.672543499470954</c:v>
                </c:pt>
                <c:pt idx="43">
                  <c:v>27.309043356334676</c:v>
                </c:pt>
                <c:pt idx="44">
                  <c:v>32.144018472927954</c:v>
                </c:pt>
                <c:pt idx="45">
                  <c:v>21.866846877177938</c:v>
                </c:pt>
                <c:pt idx="46">
                  <c:v>51.27613102233353</c:v>
                </c:pt>
                <c:pt idx="47">
                  <c:v>57.981779700435624</c:v>
                </c:pt>
                <c:pt idx="48">
                  <c:v>76.175067941366279</c:v>
                </c:pt>
                <c:pt idx="49">
                  <c:v>53.154282344124937</c:v>
                </c:pt>
                <c:pt idx="50">
                  <c:v>16.320388325683691</c:v>
                </c:pt>
                <c:pt idx="51">
                  <c:v>4.5331045927613891</c:v>
                </c:pt>
                <c:pt idx="52">
                  <c:v>60.965045672865529</c:v>
                </c:pt>
                <c:pt idx="53">
                  <c:v>16.804067725130619</c:v>
                </c:pt>
                <c:pt idx="54">
                  <c:v>71.185034043915763</c:v>
                </c:pt>
                <c:pt idx="55">
                  <c:v>41.365826523795036</c:v>
                </c:pt>
                <c:pt idx="56">
                  <c:v>78.213653790310019</c:v>
                </c:pt>
                <c:pt idx="57">
                  <c:v>34.284775882828185</c:v>
                </c:pt>
                <c:pt idx="58">
                  <c:v>41.486286977126291</c:v>
                </c:pt>
                <c:pt idx="59">
                  <c:v>31.033852187389734</c:v>
                </c:pt>
                <c:pt idx="60">
                  <c:v>30.396030260561609</c:v>
                </c:pt>
                <c:pt idx="61">
                  <c:v>60.604884168087366</c:v>
                </c:pt>
                <c:pt idx="62">
                  <c:v>18.946985356198006</c:v>
                </c:pt>
                <c:pt idx="63">
                  <c:v>73.280882159454478</c:v>
                </c:pt>
                <c:pt idx="64">
                  <c:v>32.694652724779559</c:v>
                </c:pt>
                <c:pt idx="65">
                  <c:v>64.715327950182285</c:v>
                </c:pt>
                <c:pt idx="66">
                  <c:v>46.306164288937453</c:v>
                </c:pt>
              </c:numCache>
            </c:numRef>
          </c:xVal>
          <c:yVal>
            <c:numRef>
              <c:f>dati!$J$2:$J$68</c:f>
              <c:numCache>
                <c:formatCode>General</c:formatCode>
                <c:ptCount val="67"/>
                <c:pt idx="0">
                  <c:v>3.7081321829909619</c:v>
                </c:pt>
                <c:pt idx="1">
                  <c:v>-1.5254636655997764</c:v>
                </c:pt>
                <c:pt idx="2">
                  <c:v>2.170046752088119</c:v>
                </c:pt>
                <c:pt idx="3">
                  <c:v>-0.3809875110518135</c:v>
                </c:pt>
                <c:pt idx="4">
                  <c:v>-11.599118097632385</c:v>
                </c:pt>
                <c:pt idx="5">
                  <c:v>13.454199865001556</c:v>
                </c:pt>
                <c:pt idx="6">
                  <c:v>-6.0465630406629565</c:v>
                </c:pt>
                <c:pt idx="7">
                  <c:v>-2.2468916560608605</c:v>
                </c:pt>
                <c:pt idx="8">
                  <c:v>3.5711596241048138</c:v>
                </c:pt>
                <c:pt idx="9">
                  <c:v>0.24540174576236495</c:v>
                </c:pt>
                <c:pt idx="10">
                  <c:v>10.476844150288493</c:v>
                </c:pt>
                <c:pt idx="11">
                  <c:v>-2.7627756986709073</c:v>
                </c:pt>
                <c:pt idx="12">
                  <c:v>1.9961405887211292</c:v>
                </c:pt>
                <c:pt idx="13">
                  <c:v>-3.9937710432189704</c:v>
                </c:pt>
                <c:pt idx="14">
                  <c:v>1.609398236990458</c:v>
                </c:pt>
                <c:pt idx="15">
                  <c:v>-5.9909308625005195</c:v>
                </c:pt>
                <c:pt idx="16">
                  <c:v>-13.428937123401973</c:v>
                </c:pt>
                <c:pt idx="17">
                  <c:v>3.1957304169117204</c:v>
                </c:pt>
                <c:pt idx="18">
                  <c:v>14.440466613456351</c:v>
                </c:pt>
                <c:pt idx="19">
                  <c:v>-11.404610787363382</c:v>
                </c:pt>
                <c:pt idx="20">
                  <c:v>-6.4781365975522931</c:v>
                </c:pt>
                <c:pt idx="21">
                  <c:v>1.1045667351966415</c:v>
                </c:pt>
                <c:pt idx="22">
                  <c:v>-2.3644532874778417</c:v>
                </c:pt>
                <c:pt idx="23">
                  <c:v>-4.3916871262456922</c:v>
                </c:pt>
                <c:pt idx="24">
                  <c:v>11.185153605879762</c:v>
                </c:pt>
                <c:pt idx="25">
                  <c:v>-3.7620366594817902</c:v>
                </c:pt>
                <c:pt idx="26">
                  <c:v>4.1922631634496454</c:v>
                </c:pt>
                <c:pt idx="27">
                  <c:v>8.900207696011492</c:v>
                </c:pt>
                <c:pt idx="28">
                  <c:v>0.70960617007961346</c:v>
                </c:pt>
                <c:pt idx="29">
                  <c:v>0.15871782678950908</c:v>
                </c:pt>
                <c:pt idx="30">
                  <c:v>6.9378024667215641</c:v>
                </c:pt>
                <c:pt idx="31">
                  <c:v>-14.623717825800156</c:v>
                </c:pt>
                <c:pt idx="32">
                  <c:v>12.117280431136724</c:v>
                </c:pt>
                <c:pt idx="33">
                  <c:v>-1.5053842646872369</c:v>
                </c:pt>
                <c:pt idx="34">
                  <c:v>-9.0011809275408012</c:v>
                </c:pt>
                <c:pt idx="35">
                  <c:v>28.018572343588616</c:v>
                </c:pt>
                <c:pt idx="36">
                  <c:v>-8.6283578210920311</c:v>
                </c:pt>
                <c:pt idx="37">
                  <c:v>4.6690567411848782</c:v>
                </c:pt>
                <c:pt idx="38">
                  <c:v>-13.66185577478354</c:v>
                </c:pt>
                <c:pt idx="39">
                  <c:v>-1.0435659075805539</c:v>
                </c:pt>
                <c:pt idx="40">
                  <c:v>1.4800842964116541</c:v>
                </c:pt>
                <c:pt idx="41">
                  <c:v>-6.4737301301824033</c:v>
                </c:pt>
                <c:pt idx="42">
                  <c:v>6.9974565005290472</c:v>
                </c:pt>
                <c:pt idx="43">
                  <c:v>-6.5290433563346753</c:v>
                </c:pt>
                <c:pt idx="44">
                  <c:v>0.35598152707204633</c:v>
                </c:pt>
                <c:pt idx="45">
                  <c:v>-2.8668468771779381</c:v>
                </c:pt>
                <c:pt idx="46">
                  <c:v>0.22386897766646996</c:v>
                </c:pt>
                <c:pt idx="47">
                  <c:v>-8.811779700435622</c:v>
                </c:pt>
                <c:pt idx="48">
                  <c:v>8.8249320586337205</c:v>
                </c:pt>
                <c:pt idx="49">
                  <c:v>5.6057176558750612</c:v>
                </c:pt>
                <c:pt idx="50">
                  <c:v>3.0096116743163073</c:v>
                </c:pt>
                <c:pt idx="51">
                  <c:v>0.46689540723861089</c:v>
                </c:pt>
                <c:pt idx="52">
                  <c:v>4.0349543271344714</c:v>
                </c:pt>
                <c:pt idx="53">
                  <c:v>3.1959322748693815</c:v>
                </c:pt>
                <c:pt idx="54">
                  <c:v>-8.6850340439157634</c:v>
                </c:pt>
                <c:pt idx="55">
                  <c:v>-6.365826523795036</c:v>
                </c:pt>
                <c:pt idx="56">
                  <c:v>20.956346209689983</c:v>
                </c:pt>
                <c:pt idx="57">
                  <c:v>5.9652241171718146</c:v>
                </c:pt>
                <c:pt idx="58">
                  <c:v>-2.3162869771262891</c:v>
                </c:pt>
                <c:pt idx="59">
                  <c:v>6.4661478126102665</c:v>
                </c:pt>
                <c:pt idx="60">
                  <c:v>-4.1460302605616093</c:v>
                </c:pt>
                <c:pt idx="61">
                  <c:v>-8.4648841680873659</c:v>
                </c:pt>
                <c:pt idx="62">
                  <c:v>3.5530146438019941</c:v>
                </c:pt>
                <c:pt idx="63">
                  <c:v>16.719117840545522</c:v>
                </c:pt>
                <c:pt idx="64">
                  <c:v>-4.6946527247795586</c:v>
                </c:pt>
                <c:pt idx="65">
                  <c:v>-14.715327950182285</c:v>
                </c:pt>
                <c:pt idx="66">
                  <c:v>-21.806164288937453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0-412D-ABB4-B973081F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118944"/>
        <c:axId val="1"/>
      </c:scatterChart>
      <c:valAx>
        <c:axId val="12551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Valori adattati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it-IT"/>
                  <a:t>Residui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511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85725</xdr:rowOff>
    </xdr:from>
    <xdr:to>
      <xdr:col>14</xdr:col>
      <xdr:colOff>400050</xdr:colOff>
      <xdr:row>18</xdr:row>
      <xdr:rowOff>0</xdr:rowOff>
    </xdr:to>
    <xdr:sp macro="" textlink="">
      <xdr:nvSpPr>
        <xdr:cNvPr id="3" name="CasellaDiTesto 3"/>
        <xdr:cNvSpPr txBox="1">
          <a:spLocks noChangeArrowheads="1"/>
        </xdr:cNvSpPr>
      </xdr:nvSpPr>
      <xdr:spPr bwMode="auto">
        <a:xfrm>
          <a:off x="552450" y="85725"/>
          <a:ext cx="8382000" cy="3343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La zona  C2:G68 contiene i valori delle seguenti variabili: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X1= Canone di affitto di terra con permesso di costruzione per ettaro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X2= Il numero di fabbricati residenziali per ettaro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X3= La differenza tra il prezzo della terra con permesso di costruzione e prezzo della terra senza permesso di costruzione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X4 = Informazione se il tipo di terra era mai stato soggetto a scosse sismiche in passato (con modalità: mai, spesso, sempre)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y= Il prezzo di vendita del terreno per ettaro (in decine di migliaia di euro)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1) Tramite la funzione REGR.LIN stimare un  modello di regressione che include tutte le variabili esplicative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2) Testare la presenza della variabile X4 e rimuoverla dal modello se non risulta significativa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3) Nel nuovo modello testare la significatività delle variabili rimaste escludendo quelle non significative al 5%.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4) Fornire un giudizio sulla bontà di adattamento del modello finale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5) Nel modello finale costruire un intervallo di confidenza al 99% del coefficiente della variabile che risulta più significativa. Verificare il risultato con il componente aggiuntivo analisi dei dati e fornire un'intepretazione del risultato ottenuto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6) Costruire il grafico residui, valori adattati</a:t>
          </a:r>
        </a:p>
        <a:p>
          <a:pPr algn="l" rtl="0">
            <a:defRPr sz="1000"/>
          </a:pPr>
          <a:endParaRPr lang="it-IT" sz="12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DOMANDA FACOLTATIVA</a:t>
          </a:r>
        </a:p>
        <a:p>
          <a:pPr algn="l" rtl="0">
            <a:defRPr sz="1000"/>
          </a:pPr>
          <a:r>
            <a:rPr lang="it-IT" sz="1200" b="0" i="0" strike="noStrike">
              <a:solidFill>
                <a:srgbClr val="000000"/>
              </a:solidFill>
              <a:latin typeface="Calibri"/>
            </a:rPr>
            <a:t>Utilizzando il modello finale fornire una previsione del valore teorico di y quando X1=20, X2=15; X3=2 e X4=spesso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18</xdr:row>
      <xdr:rowOff>173355</xdr:rowOff>
    </xdr:from>
    <xdr:to>
      <xdr:col>16</xdr:col>
      <xdr:colOff>171450</xdr:colOff>
      <xdr:row>23</xdr:row>
      <xdr:rowOff>18</xdr:rowOff>
    </xdr:to>
    <xdr:sp macro="" textlink="">
      <xdr:nvSpPr>
        <xdr:cNvPr id="2" name="CasellaDiTesto 1"/>
        <xdr:cNvSpPr txBox="1"/>
      </xdr:nvSpPr>
      <xdr:spPr>
        <a:xfrm>
          <a:off x="7686675" y="3771900"/>
          <a:ext cx="18859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/>
            <a:t>Conclusione: accetto l'ipotesi nulla di assenza di effetto lineare della variabile X4 su y</a:t>
          </a:r>
        </a:p>
      </xdr:txBody>
    </xdr:sp>
    <xdr:clientData/>
  </xdr:twoCellAnchor>
  <xdr:twoCellAnchor editAs="oneCell">
    <xdr:from>
      <xdr:col>11</xdr:col>
      <xdr:colOff>0</xdr:colOff>
      <xdr:row>52</xdr:row>
      <xdr:rowOff>0</xdr:rowOff>
    </xdr:from>
    <xdr:to>
      <xdr:col>15</xdr:col>
      <xdr:colOff>601980</xdr:colOff>
      <xdr:row>57</xdr:row>
      <xdr:rowOff>30480</xdr:rowOff>
    </xdr:to>
    <xdr:pic>
      <xdr:nvPicPr>
        <xdr:cNvPr id="21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4680" y="9936480"/>
          <a:ext cx="38176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70</xdr:row>
      <xdr:rowOff>137160</xdr:rowOff>
    </xdr:from>
    <xdr:to>
      <xdr:col>8</xdr:col>
      <xdr:colOff>495300</xdr:colOff>
      <xdr:row>86</xdr:row>
      <xdr:rowOff>60960</xdr:rowOff>
    </xdr:to>
    <xdr:graphicFrame macro="">
      <xdr:nvGraphicFramePr>
        <xdr:cNvPr id="210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</xdr:colOff>
      <xdr:row>51</xdr:row>
      <xdr:rowOff>106680</xdr:rowOff>
    </xdr:from>
    <xdr:to>
      <xdr:col>22</xdr:col>
      <xdr:colOff>342900</xdr:colOff>
      <xdr:row>57</xdr:row>
      <xdr:rowOff>156234</xdr:rowOff>
    </xdr:to>
    <xdr:sp macro="" textlink="">
      <xdr:nvSpPr>
        <xdr:cNvPr id="5" name="CasellaDiTesto 4"/>
        <xdr:cNvSpPr txBox="1"/>
      </xdr:nvSpPr>
      <xdr:spPr>
        <a:xfrm>
          <a:off x="10715625" y="10334625"/>
          <a:ext cx="396240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100"/>
            <a:t>Interpretazione:  tenendo fisso il valore di X2 (</a:t>
          </a:r>
          <a:r>
            <a:rPr lang="it-IT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numero di fabbricati residenziali per ettaro), c'è una probabilità del 95% che  ad un incremento unitario del Canone di affitto di terra con permesso di costruzione per ettaro,</a:t>
          </a:r>
          <a:r>
            <a:rPr lang="it-IT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it-IT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corrisponda</a:t>
          </a:r>
          <a:r>
            <a:rPr lang="it-IT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un aumento del prezzo </a:t>
          </a:r>
          <a:r>
            <a:rPr lang="it-IT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di vendita del terreno per ettaro  compreso nell'intervallo </a:t>
          </a:r>
          <a:r>
            <a:rPr lang="it-IT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8000 e 10733 Euro</a:t>
          </a:r>
          <a:r>
            <a:rPr lang="it-IT"/>
            <a:t> circa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workbookViewId="0">
      <selection activeCell="E2" sqref="E2"/>
    </sheetView>
  </sheetViews>
  <sheetFormatPr defaultRowHeight="14.4" x14ac:dyDescent="0.3"/>
  <cols>
    <col min="10" max="10" width="12.6640625" bestFit="1" customWidth="1"/>
    <col min="12" max="12" width="13" customWidth="1"/>
    <col min="13" max="13" width="9.88671875" bestFit="1" customWidth="1"/>
    <col min="14" max="15" width="12" bestFit="1" customWidth="1"/>
  </cols>
  <sheetData>
    <row r="1" spans="1:17" x14ac:dyDescent="0.3">
      <c r="A1" t="s">
        <v>10</v>
      </c>
      <c r="B1" t="s">
        <v>4</v>
      </c>
      <c r="C1" t="s">
        <v>5</v>
      </c>
      <c r="D1" t="s">
        <v>6</v>
      </c>
      <c r="E1" t="s">
        <v>8</v>
      </c>
      <c r="F1" t="s">
        <v>9</v>
      </c>
      <c r="G1" t="s">
        <v>7</v>
      </c>
      <c r="H1" t="s">
        <v>0</v>
      </c>
      <c r="I1" t="s">
        <v>52</v>
      </c>
      <c r="J1" t="s">
        <v>53</v>
      </c>
    </row>
    <row r="2" spans="1:17" ht="15" x14ac:dyDescent="0.35">
      <c r="A2" s="1">
        <v>1</v>
      </c>
      <c r="B2">
        <v>15.5</v>
      </c>
      <c r="C2">
        <v>17.25</v>
      </c>
      <c r="D2">
        <v>0.24</v>
      </c>
      <c r="E2">
        <f t="shared" ref="E2:E33" si="0">IF(G2="mai",1,0)</f>
        <v>1</v>
      </c>
      <c r="F2">
        <f t="shared" ref="F2:F33" si="1">IF(G2="spesso",1,0)</f>
        <v>0</v>
      </c>
      <c r="G2" t="s">
        <v>1</v>
      </c>
      <c r="H2">
        <v>18.38</v>
      </c>
      <c r="I2">
        <f t="array" ref="I2:I68">MMULT(A2:C68,M78:M80)</f>
        <v>14.671867817009037</v>
      </c>
      <c r="J2">
        <f>H2-I2</f>
        <v>3.7081321829909619</v>
      </c>
    </row>
    <row r="3" spans="1:17" ht="15" x14ac:dyDescent="0.35">
      <c r="A3" s="1">
        <v>1</v>
      </c>
      <c r="B3">
        <v>22.29</v>
      </c>
      <c r="C3">
        <v>18.510000000000002</v>
      </c>
      <c r="D3">
        <v>0.2</v>
      </c>
      <c r="E3">
        <f t="shared" si="0"/>
        <v>0</v>
      </c>
      <c r="F3">
        <f t="shared" si="1"/>
        <v>1</v>
      </c>
      <c r="G3" t="s">
        <v>2</v>
      </c>
      <c r="H3">
        <v>20</v>
      </c>
      <c r="I3">
        <v>21.525463665599776</v>
      </c>
      <c r="J3">
        <f t="shared" ref="J3:J66" si="2">H3-I3</f>
        <v>-1.5254636655997764</v>
      </c>
      <c r="L3" t="s">
        <v>11</v>
      </c>
    </row>
    <row r="4" spans="1:17" ht="15" x14ac:dyDescent="0.35">
      <c r="A4" s="1">
        <v>1</v>
      </c>
      <c r="B4">
        <v>12.36</v>
      </c>
      <c r="C4">
        <v>11.13</v>
      </c>
      <c r="D4">
        <v>0.12</v>
      </c>
      <c r="E4">
        <f t="shared" si="0"/>
        <v>0</v>
      </c>
      <c r="F4">
        <f t="shared" si="1"/>
        <v>0</v>
      </c>
      <c r="G4" t="s">
        <v>3</v>
      </c>
      <c r="H4">
        <v>11.5</v>
      </c>
      <c r="I4">
        <v>9.329953247911881</v>
      </c>
      <c r="J4">
        <f t="shared" si="2"/>
        <v>2.170046752088119</v>
      </c>
      <c r="L4" t="s">
        <v>9</v>
      </c>
      <c r="M4" t="s">
        <v>8</v>
      </c>
      <c r="N4" t="s">
        <v>6</v>
      </c>
      <c r="O4" t="s">
        <v>5</v>
      </c>
      <c r="P4" t="s">
        <v>4</v>
      </c>
      <c r="Q4" t="s">
        <v>10</v>
      </c>
    </row>
    <row r="5" spans="1:17" ht="15" x14ac:dyDescent="0.35">
      <c r="A5" s="1">
        <v>1</v>
      </c>
      <c r="B5">
        <v>31.84</v>
      </c>
      <c r="C5">
        <v>5.54</v>
      </c>
      <c r="D5">
        <v>0.12</v>
      </c>
      <c r="E5">
        <f t="shared" si="0"/>
        <v>1</v>
      </c>
      <c r="F5">
        <f t="shared" si="1"/>
        <v>0</v>
      </c>
      <c r="G5" t="s">
        <v>1</v>
      </c>
      <c r="H5">
        <v>25</v>
      </c>
      <c r="I5">
        <v>25.380987511051813</v>
      </c>
      <c r="J5">
        <f t="shared" si="2"/>
        <v>-0.3809875110518135</v>
      </c>
      <c r="L5">
        <f t="array" ref="L5:Q9">LINEST(H2:H68,B2:F68,1,1)</f>
        <v>-1.0698641852307555</v>
      </c>
      <c r="M5">
        <v>0.92177645143310905</v>
      </c>
      <c r="N5">
        <v>-11.715105883019994</v>
      </c>
      <c r="O5">
        <v>0.45076146179681076</v>
      </c>
      <c r="P5">
        <v>0.89866073793920376</v>
      </c>
      <c r="Q5">
        <v>-4.1887188291209982</v>
      </c>
    </row>
    <row r="6" spans="1:17" ht="15" x14ac:dyDescent="0.35">
      <c r="A6" s="1">
        <v>1</v>
      </c>
      <c r="B6">
        <v>83.9</v>
      </c>
      <c r="C6">
        <v>5.44</v>
      </c>
      <c r="D6">
        <v>0.04</v>
      </c>
      <c r="E6">
        <f t="shared" si="0"/>
        <v>1</v>
      </c>
      <c r="F6">
        <f t="shared" si="1"/>
        <v>0</v>
      </c>
      <c r="G6" t="s">
        <v>1</v>
      </c>
      <c r="H6">
        <v>62.5</v>
      </c>
      <c r="I6">
        <v>74.099118097632385</v>
      </c>
      <c r="J6">
        <f t="shared" si="2"/>
        <v>-11.599118097632385</v>
      </c>
      <c r="L6">
        <v>2.9367158069105215</v>
      </c>
      <c r="M6">
        <v>2.7421975696266658</v>
      </c>
      <c r="N6">
        <v>11.50499414744546</v>
      </c>
      <c r="O6">
        <v>9.3073102190679671E-2</v>
      </c>
      <c r="P6">
        <v>6.6111386909543809E-2</v>
      </c>
      <c r="Q6">
        <v>4.3024892695528605</v>
      </c>
    </row>
    <row r="7" spans="1:17" ht="15" x14ac:dyDescent="0.35">
      <c r="A7" s="1">
        <v>1</v>
      </c>
      <c r="B7">
        <v>72.25</v>
      </c>
      <c r="C7">
        <v>20.37</v>
      </c>
      <c r="D7">
        <v>0.05</v>
      </c>
      <c r="E7">
        <f t="shared" si="0"/>
        <v>0</v>
      </c>
      <c r="F7">
        <f t="shared" si="1"/>
        <v>1</v>
      </c>
      <c r="G7" t="s">
        <v>2</v>
      </c>
      <c r="H7">
        <v>82.5</v>
      </c>
      <c r="I7">
        <v>69.045800134998444</v>
      </c>
      <c r="J7">
        <f t="shared" si="2"/>
        <v>13.454199865001556</v>
      </c>
      <c r="L7">
        <v>0.85650867037992973</v>
      </c>
      <c r="M7">
        <v>8.99183630375666</v>
      </c>
      <c r="N7" t="e">
        <v>#N/A</v>
      </c>
      <c r="O7" t="e">
        <v>#N/A</v>
      </c>
      <c r="P7" t="e">
        <v>#N/A</v>
      </c>
      <c r="Q7" t="e">
        <v>#N/A</v>
      </c>
    </row>
    <row r="8" spans="1:17" ht="15" x14ac:dyDescent="0.35">
      <c r="A8" s="1">
        <v>1</v>
      </c>
      <c r="B8">
        <v>27.14</v>
      </c>
      <c r="C8">
        <v>31.2</v>
      </c>
      <c r="D8">
        <v>0.27</v>
      </c>
      <c r="E8">
        <f t="shared" si="0"/>
        <v>0</v>
      </c>
      <c r="F8">
        <f t="shared" si="1"/>
        <v>1</v>
      </c>
      <c r="G8" t="s">
        <v>2</v>
      </c>
      <c r="H8">
        <v>25</v>
      </c>
      <c r="I8">
        <v>31.046563040662956</v>
      </c>
      <c r="J8">
        <f t="shared" si="2"/>
        <v>-6.0465630406629565</v>
      </c>
      <c r="L8">
        <v>72.822558730918416</v>
      </c>
      <c r="M8">
        <v>61</v>
      </c>
      <c r="N8" t="e">
        <v>#N/A</v>
      </c>
      <c r="O8" t="e">
        <v>#N/A</v>
      </c>
      <c r="P8" t="e">
        <v>#N/A</v>
      </c>
      <c r="Q8" t="e">
        <v>#N/A</v>
      </c>
    </row>
    <row r="9" spans="1:17" ht="15" x14ac:dyDescent="0.35">
      <c r="A9" s="1">
        <v>1</v>
      </c>
      <c r="B9">
        <v>40.409999999999997</v>
      </c>
      <c r="C9">
        <v>4.29</v>
      </c>
      <c r="D9">
        <v>0.1</v>
      </c>
      <c r="E9">
        <f t="shared" si="0"/>
        <v>0</v>
      </c>
      <c r="F9">
        <f t="shared" si="1"/>
        <v>0</v>
      </c>
      <c r="G9" t="s">
        <v>3</v>
      </c>
      <c r="H9">
        <v>30.67</v>
      </c>
      <c r="I9">
        <v>32.916891656060862</v>
      </c>
      <c r="J9">
        <f t="shared" si="2"/>
        <v>-2.2468916560608605</v>
      </c>
      <c r="L9">
        <v>29439.655440237249</v>
      </c>
      <c r="M9">
        <v>4932.04032692693</v>
      </c>
      <c r="N9" t="e">
        <v>#N/A</v>
      </c>
      <c r="O9" t="e">
        <v>#N/A</v>
      </c>
      <c r="P9" t="e">
        <v>#N/A</v>
      </c>
      <c r="Q9" t="e">
        <v>#N/A</v>
      </c>
    </row>
    <row r="10" spans="1:17" ht="15" x14ac:dyDescent="0.35">
      <c r="A10" s="1">
        <v>1</v>
      </c>
      <c r="B10">
        <v>12.42</v>
      </c>
      <c r="C10">
        <v>8.69</v>
      </c>
      <c r="D10">
        <v>0.41</v>
      </c>
      <c r="E10">
        <f t="shared" si="0"/>
        <v>0</v>
      </c>
      <c r="F10">
        <f t="shared" si="1"/>
        <v>0</v>
      </c>
      <c r="G10" t="s">
        <v>3</v>
      </c>
      <c r="H10">
        <v>12</v>
      </c>
      <c r="I10">
        <v>8.4288403758951862</v>
      </c>
      <c r="J10">
        <f t="shared" si="2"/>
        <v>3.5711596241048138</v>
      </c>
    </row>
    <row r="11" spans="1:17" ht="15" x14ac:dyDescent="0.35">
      <c r="A11" s="1">
        <v>1</v>
      </c>
      <c r="B11">
        <v>69.42</v>
      </c>
      <c r="C11">
        <v>6.63</v>
      </c>
      <c r="D11">
        <v>0.04</v>
      </c>
      <c r="E11">
        <f t="shared" si="0"/>
        <v>1</v>
      </c>
      <c r="F11">
        <f t="shared" si="1"/>
        <v>0</v>
      </c>
      <c r="G11" t="s">
        <v>1</v>
      </c>
      <c r="H11">
        <v>61.25</v>
      </c>
      <c r="I11">
        <v>61.004598254237635</v>
      </c>
      <c r="J11">
        <f t="shared" si="2"/>
        <v>0.24540174576236495</v>
      </c>
      <c r="L11" t="s">
        <v>12</v>
      </c>
    </row>
    <row r="12" spans="1:17" ht="15" x14ac:dyDescent="0.35">
      <c r="A12" s="1">
        <v>1</v>
      </c>
      <c r="B12">
        <v>48.46</v>
      </c>
      <c r="C12">
        <v>27.4</v>
      </c>
      <c r="D12">
        <v>0.12</v>
      </c>
      <c r="E12">
        <f t="shared" si="0"/>
        <v>0</v>
      </c>
      <c r="F12">
        <f t="shared" si="1"/>
        <v>1</v>
      </c>
      <c r="G12" t="s">
        <v>2</v>
      </c>
      <c r="H12">
        <v>60</v>
      </c>
      <c r="I12">
        <v>49.523155849711507</v>
      </c>
      <c r="J12">
        <f t="shared" si="2"/>
        <v>10.476844150288493</v>
      </c>
      <c r="L12" t="s">
        <v>6</v>
      </c>
      <c r="M12" t="s">
        <v>5</v>
      </c>
      <c r="N12" t="s">
        <v>4</v>
      </c>
      <c r="O12" t="s">
        <v>10</v>
      </c>
    </row>
    <row r="13" spans="1:17" ht="15" x14ac:dyDescent="0.35">
      <c r="A13" s="1">
        <v>1</v>
      </c>
      <c r="B13">
        <v>69</v>
      </c>
      <c r="C13">
        <v>31.23</v>
      </c>
      <c r="D13">
        <v>0.08</v>
      </c>
      <c r="E13">
        <f t="shared" si="0"/>
        <v>1</v>
      </c>
      <c r="F13">
        <f t="shared" si="1"/>
        <v>0</v>
      </c>
      <c r="G13" t="s">
        <v>1</v>
      </c>
      <c r="H13">
        <v>67.5</v>
      </c>
      <c r="I13">
        <v>70.262775698670907</v>
      </c>
      <c r="J13">
        <f t="shared" si="2"/>
        <v>-2.7627756986709073</v>
      </c>
      <c r="L13">
        <f t="array" ref="L13:O17">LINEST(H2:H68,B2:D68,1,1)</f>
        <v>-11.56708502805278</v>
      </c>
      <c r="M13">
        <v>0.45188555316193751</v>
      </c>
      <c r="N13">
        <v>0.89549087967292496</v>
      </c>
      <c r="O13">
        <v>-4.0757742147816645</v>
      </c>
    </row>
    <row r="14" spans="1:17" ht="15" x14ac:dyDescent="0.35">
      <c r="A14" s="1">
        <v>1</v>
      </c>
      <c r="B14">
        <v>26.09</v>
      </c>
      <c r="C14">
        <v>28.5</v>
      </c>
      <c r="D14">
        <v>0.21</v>
      </c>
      <c r="E14">
        <f t="shared" si="0"/>
        <v>0</v>
      </c>
      <c r="F14">
        <f t="shared" si="1"/>
        <v>0</v>
      </c>
      <c r="G14" t="s">
        <v>3</v>
      </c>
      <c r="H14">
        <v>31</v>
      </c>
      <c r="I14">
        <v>29.003859411278871</v>
      </c>
      <c r="J14">
        <f t="shared" si="2"/>
        <v>1.9961405887211292</v>
      </c>
      <c r="L14">
        <v>11.235785292152505</v>
      </c>
      <c r="M14">
        <v>9.1902537734316295E-2</v>
      </c>
      <c r="N14">
        <v>6.5131527281931043E-2</v>
      </c>
      <c r="O14">
        <v>3.7669115551069789</v>
      </c>
    </row>
    <row r="15" spans="1:17" ht="15" x14ac:dyDescent="0.35">
      <c r="A15" s="1">
        <v>1</v>
      </c>
      <c r="B15">
        <v>62.83</v>
      </c>
      <c r="C15">
        <v>29.98</v>
      </c>
      <c r="D15">
        <v>0.17</v>
      </c>
      <c r="E15">
        <f t="shared" si="0"/>
        <v>0</v>
      </c>
      <c r="F15">
        <f t="shared" si="1"/>
        <v>1</v>
      </c>
      <c r="G15" t="s">
        <v>2</v>
      </c>
      <c r="H15">
        <v>60</v>
      </c>
      <c r="I15">
        <v>63.99377104321897</v>
      </c>
      <c r="J15">
        <f t="shared" si="2"/>
        <v>-3.9937710432189704</v>
      </c>
      <c r="L15">
        <v>0.8551810799066405</v>
      </c>
      <c r="M15">
        <v>8.8887943214219476</v>
      </c>
      <c r="N15" t="e">
        <v>#N/A</v>
      </c>
      <c r="O15" t="e">
        <v>#N/A</v>
      </c>
    </row>
    <row r="16" spans="1:17" ht="15" x14ac:dyDescent="0.35">
      <c r="A16" s="1">
        <v>1</v>
      </c>
      <c r="B16">
        <v>77.06</v>
      </c>
      <c r="C16">
        <v>13.59</v>
      </c>
      <c r="D16">
        <v>0.05</v>
      </c>
      <c r="E16">
        <f t="shared" si="0"/>
        <v>0</v>
      </c>
      <c r="F16">
        <f t="shared" si="1"/>
        <v>1</v>
      </c>
      <c r="G16" t="s">
        <v>2</v>
      </c>
      <c r="H16">
        <v>72.5</v>
      </c>
      <c r="I16">
        <v>70.890601763009542</v>
      </c>
      <c r="J16">
        <f t="shared" si="2"/>
        <v>1.609398236990458</v>
      </c>
      <c r="L16">
        <v>124.0086769495454</v>
      </c>
      <c r="M16">
        <v>63</v>
      </c>
      <c r="N16" t="e">
        <v>#N/A</v>
      </c>
      <c r="O16" t="e">
        <v>#N/A</v>
      </c>
    </row>
    <row r="17" spans="1:16" ht="15" x14ac:dyDescent="0.35">
      <c r="A17" s="1">
        <v>1</v>
      </c>
      <c r="B17">
        <v>58.83</v>
      </c>
      <c r="C17">
        <v>45.46</v>
      </c>
      <c r="D17">
        <v>0.16</v>
      </c>
      <c r="E17">
        <f t="shared" si="0"/>
        <v>0</v>
      </c>
      <c r="F17">
        <f t="shared" si="1"/>
        <v>0</v>
      </c>
      <c r="G17" t="s">
        <v>3</v>
      </c>
      <c r="H17">
        <v>60.33</v>
      </c>
      <c r="I17">
        <v>66.320930862500518</v>
      </c>
      <c r="J17">
        <f t="shared" si="2"/>
        <v>-5.9909308625005195</v>
      </c>
      <c r="L17">
        <v>29394.023904385966</v>
      </c>
      <c r="M17">
        <v>4977.6718627782129</v>
      </c>
      <c r="N17" t="e">
        <v>#N/A</v>
      </c>
      <c r="O17" t="e">
        <v>#N/A</v>
      </c>
    </row>
    <row r="18" spans="1:16" ht="15" x14ac:dyDescent="0.35">
      <c r="A18" s="1">
        <v>1</v>
      </c>
      <c r="B18">
        <v>59.48</v>
      </c>
      <c r="C18">
        <v>35.9</v>
      </c>
      <c r="D18">
        <v>0.32</v>
      </c>
      <c r="E18">
        <f t="shared" si="0"/>
        <v>0</v>
      </c>
      <c r="F18">
        <f t="shared" si="1"/>
        <v>0</v>
      </c>
      <c r="G18" t="s">
        <v>3</v>
      </c>
      <c r="H18">
        <v>49.75</v>
      </c>
      <c r="I18">
        <v>63.178937123401973</v>
      </c>
      <c r="J18">
        <f t="shared" si="2"/>
        <v>-13.428937123401973</v>
      </c>
    </row>
    <row r="19" spans="1:16" ht="15" x14ac:dyDescent="0.35">
      <c r="A19" s="1">
        <v>1</v>
      </c>
      <c r="B19">
        <v>9</v>
      </c>
      <c r="C19">
        <v>8.89</v>
      </c>
      <c r="D19">
        <v>0.08</v>
      </c>
      <c r="E19">
        <f t="shared" si="0"/>
        <v>1</v>
      </c>
      <c r="F19">
        <f t="shared" si="1"/>
        <v>0</v>
      </c>
      <c r="G19" t="s">
        <v>1</v>
      </c>
      <c r="H19">
        <v>8.5</v>
      </c>
      <c r="I19">
        <v>5.3042695830882796</v>
      </c>
      <c r="J19">
        <f t="shared" si="2"/>
        <v>3.1957304169117204</v>
      </c>
    </row>
    <row r="20" spans="1:16" ht="15" x14ac:dyDescent="0.35">
      <c r="A20" s="1">
        <v>1</v>
      </c>
      <c r="B20">
        <v>20.64</v>
      </c>
      <c r="C20">
        <v>23.81</v>
      </c>
      <c r="D20">
        <v>0.24</v>
      </c>
      <c r="E20">
        <f t="shared" si="0"/>
        <v>0</v>
      </c>
      <c r="F20">
        <f t="shared" si="1"/>
        <v>1</v>
      </c>
      <c r="G20" t="s">
        <v>2</v>
      </c>
      <c r="H20">
        <v>36.5</v>
      </c>
      <c r="I20">
        <v>22.059533386543649</v>
      </c>
      <c r="J20">
        <f t="shared" si="2"/>
        <v>14.440466613456351</v>
      </c>
      <c r="L20" t="s">
        <v>14</v>
      </c>
      <c r="M20">
        <f>(M17-M9)/2</f>
        <v>22.815767925641467</v>
      </c>
    </row>
    <row r="21" spans="1:16" ht="18" customHeight="1" x14ac:dyDescent="0.35">
      <c r="A21" s="1">
        <v>1</v>
      </c>
      <c r="B21">
        <v>81.400000000000006</v>
      </c>
      <c r="C21">
        <v>4.54</v>
      </c>
      <c r="D21">
        <v>0.05</v>
      </c>
      <c r="E21">
        <f t="shared" si="0"/>
        <v>1</v>
      </c>
      <c r="F21">
        <f t="shared" si="1"/>
        <v>0</v>
      </c>
      <c r="G21" t="s">
        <v>1</v>
      </c>
      <c r="H21">
        <v>60</v>
      </c>
      <c r="I21">
        <v>71.404610787363382</v>
      </c>
      <c r="J21">
        <f t="shared" si="2"/>
        <v>-11.404610787363382</v>
      </c>
      <c r="L21" t="s">
        <v>15</v>
      </c>
      <c r="M21">
        <f>M9/M8</f>
        <v>80.85312011355623</v>
      </c>
      <c r="O21" s="2"/>
      <c r="P21" s="2"/>
    </row>
    <row r="22" spans="1:16" ht="15" x14ac:dyDescent="0.35">
      <c r="A22" s="1">
        <v>1</v>
      </c>
      <c r="B22">
        <v>18.920000000000002</v>
      </c>
      <c r="C22">
        <v>29.62</v>
      </c>
      <c r="D22">
        <v>0.72</v>
      </c>
      <c r="E22">
        <f t="shared" si="0"/>
        <v>0</v>
      </c>
      <c r="F22">
        <f t="shared" si="1"/>
        <v>0</v>
      </c>
      <c r="G22" t="s">
        <v>3</v>
      </c>
      <c r="H22">
        <v>16.25</v>
      </c>
      <c r="I22">
        <v>22.728136597552293</v>
      </c>
      <c r="J22">
        <f t="shared" si="2"/>
        <v>-6.4781365975522931</v>
      </c>
      <c r="L22" t="s">
        <v>13</v>
      </c>
      <c r="M22">
        <f>M20/M21</f>
        <v>0.28218784746460346</v>
      </c>
      <c r="O22" s="2"/>
      <c r="P22" s="2"/>
    </row>
    <row r="23" spans="1:16" ht="15" x14ac:dyDescent="0.35">
      <c r="A23" s="1">
        <v>1</v>
      </c>
      <c r="B23">
        <v>50.32</v>
      </c>
      <c r="C23">
        <v>21.36</v>
      </c>
      <c r="D23">
        <v>0.19</v>
      </c>
      <c r="E23">
        <f t="shared" si="0"/>
        <v>1</v>
      </c>
      <c r="F23">
        <f t="shared" si="1"/>
        <v>0</v>
      </c>
      <c r="G23" t="s">
        <v>1</v>
      </c>
      <c r="H23">
        <v>50</v>
      </c>
      <c r="I23">
        <v>48.895433264803358</v>
      </c>
      <c r="J23">
        <f t="shared" si="2"/>
        <v>1.1045667351966415</v>
      </c>
      <c r="L23" t="s">
        <v>16</v>
      </c>
      <c r="M23">
        <f>FDIST(M22,2,M8)</f>
        <v>0.75511106522572491</v>
      </c>
      <c r="O23" s="2"/>
      <c r="P23" s="2"/>
    </row>
    <row r="24" spans="1:16" ht="15" x14ac:dyDescent="0.35">
      <c r="A24" s="1">
        <v>1</v>
      </c>
      <c r="B24">
        <v>21.33</v>
      </c>
      <c r="C24">
        <v>1.53</v>
      </c>
      <c r="D24">
        <v>0.1</v>
      </c>
      <c r="E24">
        <f t="shared" si="0"/>
        <v>1</v>
      </c>
      <c r="F24">
        <f t="shared" si="1"/>
        <v>0</v>
      </c>
      <c r="G24" t="s">
        <v>1</v>
      </c>
      <c r="H24">
        <v>11.6</v>
      </c>
      <c r="I24">
        <v>13.964453287477841</v>
      </c>
      <c r="J24">
        <f t="shared" si="2"/>
        <v>-2.3644532874778417</v>
      </c>
      <c r="O24" s="2"/>
    </row>
    <row r="25" spans="1:16" ht="15" x14ac:dyDescent="0.35">
      <c r="A25" s="1">
        <v>1</v>
      </c>
      <c r="B25">
        <v>46.85</v>
      </c>
      <c r="C25">
        <v>5.42</v>
      </c>
      <c r="D25">
        <v>0.08</v>
      </c>
      <c r="E25">
        <f t="shared" si="0"/>
        <v>0</v>
      </c>
      <c r="F25">
        <f t="shared" si="1"/>
        <v>1</v>
      </c>
      <c r="G25" t="s">
        <v>2</v>
      </c>
      <c r="H25">
        <v>35</v>
      </c>
      <c r="I25">
        <v>39.391687126245692</v>
      </c>
      <c r="J25">
        <f t="shared" si="2"/>
        <v>-4.3916871262456922</v>
      </c>
    </row>
    <row r="26" spans="1:16" ht="15" x14ac:dyDescent="0.35">
      <c r="A26" s="1">
        <v>1</v>
      </c>
      <c r="B26">
        <v>65.94</v>
      </c>
      <c r="C26">
        <v>22.1</v>
      </c>
      <c r="D26">
        <v>0.09</v>
      </c>
      <c r="E26">
        <f t="shared" si="0"/>
        <v>0</v>
      </c>
      <c r="F26">
        <f t="shared" si="1"/>
        <v>1</v>
      </c>
      <c r="G26" t="s">
        <v>2</v>
      </c>
      <c r="H26">
        <v>75</v>
      </c>
      <c r="I26">
        <v>63.814846394120238</v>
      </c>
      <c r="J26">
        <f t="shared" si="2"/>
        <v>11.185153605879762</v>
      </c>
      <c r="L26" t="s">
        <v>17</v>
      </c>
    </row>
    <row r="27" spans="1:16" ht="15" x14ac:dyDescent="0.35">
      <c r="A27" s="1">
        <v>1</v>
      </c>
      <c r="B27">
        <v>38.68</v>
      </c>
      <c r="C27">
        <v>14.55</v>
      </c>
      <c r="D27">
        <v>0.17</v>
      </c>
      <c r="E27">
        <f t="shared" si="0"/>
        <v>0</v>
      </c>
      <c r="F27">
        <f t="shared" si="1"/>
        <v>0</v>
      </c>
      <c r="G27" t="s">
        <v>3</v>
      </c>
      <c r="H27">
        <v>31.56</v>
      </c>
      <c r="I27">
        <v>35.322036659481789</v>
      </c>
      <c r="J27">
        <f t="shared" si="2"/>
        <v>-3.7620366594817902</v>
      </c>
      <c r="L27" t="s">
        <v>6</v>
      </c>
      <c r="M27" t="s">
        <v>5</v>
      </c>
      <c r="N27" t="s">
        <v>4</v>
      </c>
      <c r="O27" t="s">
        <v>10</v>
      </c>
    </row>
    <row r="28" spans="1:16" ht="15" x14ac:dyDescent="0.35">
      <c r="A28" s="1">
        <v>1</v>
      </c>
      <c r="B28">
        <v>51.19</v>
      </c>
      <c r="C28">
        <v>7.59</v>
      </c>
      <c r="D28">
        <v>0.13</v>
      </c>
      <c r="E28">
        <f t="shared" si="0"/>
        <v>0</v>
      </c>
      <c r="F28">
        <f t="shared" si="1"/>
        <v>0</v>
      </c>
      <c r="G28" t="s">
        <v>3</v>
      </c>
      <c r="H28">
        <v>48.5</v>
      </c>
      <c r="I28">
        <v>44.307736836550355</v>
      </c>
      <c r="J28">
        <f t="shared" si="2"/>
        <v>4.1922631634496454</v>
      </c>
      <c r="L28">
        <f>L13/L14</f>
        <v>-1.0294861220008955</v>
      </c>
      <c r="M28">
        <f>M13/M14</f>
        <v>4.9170084341773732</v>
      </c>
      <c r="N28">
        <f>N13/N14</f>
        <v>13.748961786151057</v>
      </c>
      <c r="O28">
        <f>O13/O14</f>
        <v>-1.0819936054128869</v>
      </c>
    </row>
    <row r="29" spans="1:16" ht="15" x14ac:dyDescent="0.35">
      <c r="A29" s="1">
        <v>1</v>
      </c>
      <c r="B29">
        <v>59.42</v>
      </c>
      <c r="C29">
        <v>49.86</v>
      </c>
      <c r="D29">
        <v>0.13</v>
      </c>
      <c r="E29">
        <f t="shared" si="0"/>
        <v>1</v>
      </c>
      <c r="F29">
        <f t="shared" si="1"/>
        <v>0</v>
      </c>
      <c r="G29" t="s">
        <v>1</v>
      </c>
      <c r="H29">
        <v>77.5</v>
      </c>
      <c r="I29">
        <v>68.599792303988508</v>
      </c>
      <c r="J29">
        <f t="shared" si="2"/>
        <v>8.900207696011492</v>
      </c>
      <c r="L29">
        <f>TDIST(ABS(L28),$M16,2)</f>
        <v>0.30718760410353163</v>
      </c>
      <c r="M29">
        <f>TDIST(ABS(M28),$M16,2)</f>
        <v>6.6014612811904137E-6</v>
      </c>
      <c r="N29">
        <f>TDIST(ABS(N28),$M16,2)</f>
        <v>1.2418626758794595E-20</v>
      </c>
      <c r="O29">
        <f>TDIST(ABS(O28),$M16,2)</f>
        <v>0.28337955732661246</v>
      </c>
    </row>
    <row r="30" spans="1:16" ht="15" x14ac:dyDescent="0.35">
      <c r="A30" s="1">
        <v>1</v>
      </c>
      <c r="B30">
        <v>24.64</v>
      </c>
      <c r="C30">
        <v>11.46</v>
      </c>
      <c r="D30">
        <v>0.21</v>
      </c>
      <c r="E30">
        <f t="shared" si="0"/>
        <v>1</v>
      </c>
      <c r="F30">
        <f t="shared" si="1"/>
        <v>0</v>
      </c>
      <c r="G30" t="s">
        <v>1</v>
      </c>
      <c r="H30">
        <v>21.67</v>
      </c>
      <c r="I30">
        <v>20.960393829920388</v>
      </c>
      <c r="J30">
        <f t="shared" si="2"/>
        <v>0.70960617007961346</v>
      </c>
    </row>
    <row r="31" spans="1:16" ht="15" x14ac:dyDescent="0.35">
      <c r="A31" s="1">
        <v>1</v>
      </c>
      <c r="B31">
        <v>26.94</v>
      </c>
      <c r="C31">
        <v>2.48</v>
      </c>
      <c r="D31">
        <v>0.1</v>
      </c>
      <c r="E31">
        <f t="shared" si="0"/>
        <v>0</v>
      </c>
      <c r="F31">
        <f t="shared" si="1"/>
        <v>1</v>
      </c>
      <c r="G31" t="s">
        <v>2</v>
      </c>
      <c r="H31">
        <v>19.75</v>
      </c>
      <c r="I31">
        <v>19.591282173210491</v>
      </c>
      <c r="J31">
        <f t="shared" si="2"/>
        <v>0.15871782678950908</v>
      </c>
      <c r="L31" t="s">
        <v>18</v>
      </c>
    </row>
    <row r="32" spans="1:16" ht="15" x14ac:dyDescent="0.35">
      <c r="A32" s="1">
        <v>1</v>
      </c>
      <c r="B32">
        <v>46.2</v>
      </c>
      <c r="C32">
        <v>31.62</v>
      </c>
      <c r="D32">
        <v>0.26</v>
      </c>
      <c r="E32">
        <f t="shared" si="0"/>
        <v>0</v>
      </c>
      <c r="F32">
        <f t="shared" si="1"/>
        <v>1</v>
      </c>
      <c r="G32" t="s">
        <v>2</v>
      </c>
      <c r="H32">
        <v>56</v>
      </c>
      <c r="I32">
        <v>49.062197533278436</v>
      </c>
      <c r="J32">
        <f t="shared" si="2"/>
        <v>6.9378024667215641</v>
      </c>
      <c r="L32" t="s">
        <v>5</v>
      </c>
      <c r="M32" t="s">
        <v>4</v>
      </c>
      <c r="N32" t="s">
        <v>10</v>
      </c>
    </row>
    <row r="33" spans="1:15" ht="15" x14ac:dyDescent="0.35">
      <c r="A33" s="1">
        <v>1</v>
      </c>
      <c r="B33">
        <v>26.86</v>
      </c>
      <c r="C33">
        <v>53.73</v>
      </c>
      <c r="D33">
        <v>0.43</v>
      </c>
      <c r="E33">
        <f t="shared" si="0"/>
        <v>0</v>
      </c>
      <c r="F33">
        <f t="shared" si="1"/>
        <v>0</v>
      </c>
      <c r="G33" t="s">
        <v>3</v>
      </c>
      <c r="H33">
        <v>25</v>
      </c>
      <c r="I33">
        <v>39.623717825800156</v>
      </c>
      <c r="J33">
        <f t="shared" si="2"/>
        <v>-14.623717825800156</v>
      </c>
      <c r="L33">
        <f t="array" ref="L33:N37">LINEST(H2:H68,B2:C68,1,1)</f>
        <v>0.39233874206335323</v>
      </c>
      <c r="M33">
        <v>0.93656097696478791</v>
      </c>
      <c r="N33">
        <v>-6.6126706265379998</v>
      </c>
    </row>
    <row r="34" spans="1:15" ht="15" x14ac:dyDescent="0.35">
      <c r="A34" s="1">
        <v>1</v>
      </c>
      <c r="B34">
        <v>20</v>
      </c>
      <c r="C34">
        <v>40.18</v>
      </c>
      <c r="D34">
        <v>0.56000000000000005</v>
      </c>
      <c r="E34">
        <f t="shared" ref="E34:E68" si="3">IF(G34="mai",1,0)</f>
        <v>0</v>
      </c>
      <c r="F34">
        <f t="shared" ref="F34:F65" si="4">IF(G34="spesso",1,0)</f>
        <v>0</v>
      </c>
      <c r="G34" t="s">
        <v>3</v>
      </c>
      <c r="H34">
        <v>40</v>
      </c>
      <c r="I34">
        <v>27.882719568863276</v>
      </c>
      <c r="J34">
        <f t="shared" si="2"/>
        <v>12.117280431136724</v>
      </c>
      <c r="L34">
        <v>7.1450892435729094E-2</v>
      </c>
      <c r="M34">
        <v>5.1508059586053291E-2</v>
      </c>
      <c r="N34">
        <v>2.850395594553599</v>
      </c>
    </row>
    <row r="35" spans="1:15" ht="15" x14ac:dyDescent="0.35">
      <c r="A35" s="1">
        <v>1</v>
      </c>
      <c r="B35">
        <v>62.52</v>
      </c>
      <c r="C35">
        <v>15.89</v>
      </c>
      <c r="D35">
        <v>0.05</v>
      </c>
      <c r="E35">
        <f t="shared" si="3"/>
        <v>1</v>
      </c>
      <c r="F35">
        <f t="shared" si="4"/>
        <v>0</v>
      </c>
      <c r="G35" t="s">
        <v>1</v>
      </c>
      <c r="H35">
        <v>56.67</v>
      </c>
      <c r="I35">
        <v>58.175384264687239</v>
      </c>
      <c r="J35">
        <f t="shared" si="2"/>
        <v>-1.5053842646872369</v>
      </c>
      <c r="L35">
        <v>0.85274480805108055</v>
      </c>
      <c r="M35">
        <v>8.8929489781613835</v>
      </c>
      <c r="N35" t="e">
        <v>#N/A</v>
      </c>
    </row>
    <row r="36" spans="1:15" ht="15" x14ac:dyDescent="0.35">
      <c r="A36" s="1">
        <v>1</v>
      </c>
      <c r="B36">
        <v>66</v>
      </c>
      <c r="C36">
        <v>14.25</v>
      </c>
      <c r="D36">
        <v>0.15</v>
      </c>
      <c r="E36">
        <f t="shared" si="3"/>
        <v>0</v>
      </c>
      <c r="F36">
        <f t="shared" si="4"/>
        <v>1</v>
      </c>
      <c r="G36" t="s">
        <v>2</v>
      </c>
      <c r="H36">
        <v>51.79</v>
      </c>
      <c r="I36">
        <v>60.7911809275408</v>
      </c>
      <c r="J36">
        <f t="shared" si="2"/>
        <v>-9.0011809275408012</v>
      </c>
      <c r="L36">
        <v>185.30982504915895</v>
      </c>
      <c r="M36">
        <v>64</v>
      </c>
      <c r="N36" t="e">
        <v>#N/A</v>
      </c>
    </row>
    <row r="37" spans="1:15" ht="15" x14ac:dyDescent="0.35">
      <c r="A37" s="1">
        <v>1</v>
      </c>
      <c r="B37">
        <v>71.41</v>
      </c>
      <c r="C37">
        <v>21.37</v>
      </c>
      <c r="D37">
        <v>0.05</v>
      </c>
      <c r="E37">
        <f t="shared" si="3"/>
        <v>1</v>
      </c>
      <c r="F37">
        <f t="shared" si="4"/>
        <v>0</v>
      </c>
      <c r="G37" t="s">
        <v>1</v>
      </c>
      <c r="H37">
        <v>96.67</v>
      </c>
      <c r="I37">
        <v>68.651427656411386</v>
      </c>
      <c r="J37">
        <f t="shared" si="2"/>
        <v>28.018572343588616</v>
      </c>
      <c r="L37">
        <v>29310.285109360557</v>
      </c>
      <c r="M37">
        <v>5061.4106578036226</v>
      </c>
      <c r="N37" t="e">
        <v>#N/A</v>
      </c>
    </row>
    <row r="38" spans="1:15" ht="15" x14ac:dyDescent="0.35">
      <c r="A38" s="1">
        <v>1</v>
      </c>
      <c r="B38">
        <v>65</v>
      </c>
      <c r="C38">
        <v>13.24</v>
      </c>
      <c r="D38">
        <v>0.08</v>
      </c>
      <c r="E38">
        <f t="shared" si="3"/>
        <v>0</v>
      </c>
      <c r="F38">
        <f t="shared" si="4"/>
        <v>0</v>
      </c>
      <c r="G38" t="s">
        <v>3</v>
      </c>
      <c r="H38">
        <v>50.83</v>
      </c>
      <c r="I38">
        <v>59.458357821092029</v>
      </c>
      <c r="J38">
        <f t="shared" si="2"/>
        <v>-8.6283578210920311</v>
      </c>
    </row>
    <row r="39" spans="1:15" ht="15" x14ac:dyDescent="0.35">
      <c r="A39" s="1">
        <v>1</v>
      </c>
      <c r="B39">
        <v>36.28</v>
      </c>
      <c r="C39">
        <v>5.85</v>
      </c>
      <c r="D39">
        <v>0.1</v>
      </c>
      <c r="E39">
        <f t="shared" si="3"/>
        <v>0</v>
      </c>
      <c r="F39">
        <f t="shared" si="4"/>
        <v>1</v>
      </c>
      <c r="G39" t="s">
        <v>2</v>
      </c>
      <c r="H39">
        <v>34.33</v>
      </c>
      <c r="I39">
        <v>29.66094325881512</v>
      </c>
      <c r="J39">
        <f t="shared" si="2"/>
        <v>4.6690567411848782</v>
      </c>
    </row>
    <row r="40" spans="1:15" ht="15" x14ac:dyDescent="0.35">
      <c r="A40" s="1">
        <v>1</v>
      </c>
      <c r="B40">
        <v>59.88</v>
      </c>
      <c r="C40">
        <v>32.99</v>
      </c>
      <c r="D40">
        <v>0.21</v>
      </c>
      <c r="E40">
        <f t="shared" si="3"/>
        <v>0</v>
      </c>
      <c r="F40">
        <f t="shared" si="4"/>
        <v>1</v>
      </c>
      <c r="G40" t="s">
        <v>2</v>
      </c>
      <c r="H40">
        <v>48.75</v>
      </c>
      <c r="I40">
        <v>62.41185577478354</v>
      </c>
      <c r="J40">
        <f t="shared" si="2"/>
        <v>-13.66185577478354</v>
      </c>
      <c r="L40" t="s">
        <v>19</v>
      </c>
    </row>
    <row r="41" spans="1:15" ht="15" x14ac:dyDescent="0.35">
      <c r="A41" s="1">
        <v>1</v>
      </c>
      <c r="B41">
        <v>23.62</v>
      </c>
      <c r="C41">
        <v>28.89</v>
      </c>
      <c r="D41">
        <v>0.24</v>
      </c>
      <c r="E41">
        <f t="shared" si="3"/>
        <v>0</v>
      </c>
      <c r="F41">
        <f t="shared" si="4"/>
        <v>0</v>
      </c>
      <c r="G41" t="s">
        <v>3</v>
      </c>
      <c r="H41">
        <v>25.8</v>
      </c>
      <c r="I41">
        <v>26.843565907580555</v>
      </c>
      <c r="J41">
        <f t="shared" si="2"/>
        <v>-1.0435659075805539</v>
      </c>
      <c r="L41" t="s">
        <v>20</v>
      </c>
    </row>
    <row r="42" spans="1:15" ht="15" x14ac:dyDescent="0.35">
      <c r="A42" s="1">
        <v>1</v>
      </c>
      <c r="B42">
        <v>24.2</v>
      </c>
      <c r="C42">
        <v>6.29</v>
      </c>
      <c r="D42">
        <v>0.06</v>
      </c>
      <c r="E42">
        <f t="shared" si="3"/>
        <v>0</v>
      </c>
      <c r="F42">
        <f t="shared" si="4"/>
        <v>0</v>
      </c>
      <c r="G42" t="s">
        <v>3</v>
      </c>
      <c r="H42">
        <v>20</v>
      </c>
      <c r="I42">
        <v>18.519915703588346</v>
      </c>
      <c r="J42">
        <f t="shared" si="2"/>
        <v>1.4800842964116541</v>
      </c>
      <c r="L42">
        <f>L33/L34</f>
        <v>5.4910264755092664</v>
      </c>
      <c r="M42">
        <f>M33/M34</f>
        <v>18.182804487132692</v>
      </c>
      <c r="N42">
        <f>N33/N34</f>
        <v>-2.3199132917456011</v>
      </c>
    </row>
    <row r="43" spans="1:15" ht="15" x14ac:dyDescent="0.35">
      <c r="A43" s="1">
        <v>1</v>
      </c>
      <c r="B43">
        <v>17.09</v>
      </c>
      <c r="C43">
        <v>33.340000000000003</v>
      </c>
      <c r="D43">
        <v>0.66</v>
      </c>
      <c r="E43">
        <f t="shared" si="3"/>
        <v>1</v>
      </c>
      <c r="F43">
        <f t="shared" si="4"/>
        <v>0</v>
      </c>
      <c r="G43" t="s">
        <v>1</v>
      </c>
      <c r="H43">
        <v>16</v>
      </c>
      <c r="I43">
        <v>22.473730130182403</v>
      </c>
      <c r="J43">
        <f t="shared" si="2"/>
        <v>-6.4737301301824033</v>
      </c>
      <c r="L43" t="s">
        <v>54</v>
      </c>
    </row>
    <row r="44" spans="1:15" ht="15" x14ac:dyDescent="0.35">
      <c r="A44" s="1">
        <v>1</v>
      </c>
      <c r="B44">
        <v>44.56</v>
      </c>
      <c r="C44">
        <v>16.7</v>
      </c>
      <c r="D44">
        <v>0.15</v>
      </c>
      <c r="E44">
        <f t="shared" si="3"/>
        <v>1</v>
      </c>
      <c r="F44">
        <f t="shared" si="4"/>
        <v>0</v>
      </c>
      <c r="G44" t="s">
        <v>1</v>
      </c>
      <c r="H44">
        <v>48.67</v>
      </c>
      <c r="I44">
        <v>41.672543499470954</v>
      </c>
      <c r="J44">
        <f t="shared" si="2"/>
        <v>6.9974565005290472</v>
      </c>
    </row>
    <row r="45" spans="1:15" ht="15" x14ac:dyDescent="0.35">
      <c r="A45" s="1">
        <v>1</v>
      </c>
      <c r="B45">
        <v>34.46</v>
      </c>
      <c r="C45">
        <v>4.2</v>
      </c>
      <c r="D45">
        <v>0.03</v>
      </c>
      <c r="E45">
        <f t="shared" si="3"/>
        <v>0</v>
      </c>
      <c r="F45">
        <f t="shared" si="4"/>
        <v>1</v>
      </c>
      <c r="G45" t="s">
        <v>2</v>
      </c>
      <c r="H45">
        <v>20.78</v>
      </c>
      <c r="I45">
        <v>27.309043356334676</v>
      </c>
      <c r="J45">
        <f t="shared" si="2"/>
        <v>-6.5290433563346753</v>
      </c>
      <c r="L45" t="s">
        <v>55</v>
      </c>
    </row>
    <row r="46" spans="1:15" ht="15" x14ac:dyDescent="0.35">
      <c r="A46" s="1">
        <v>1</v>
      </c>
      <c r="B46">
        <v>31.55</v>
      </c>
      <c r="C46">
        <v>23.47</v>
      </c>
      <c r="D46">
        <v>0.19</v>
      </c>
      <c r="E46">
        <f t="shared" si="3"/>
        <v>1</v>
      </c>
      <c r="F46">
        <f t="shared" si="4"/>
        <v>0</v>
      </c>
      <c r="G46" t="s">
        <v>1</v>
      </c>
      <c r="H46">
        <v>32.5</v>
      </c>
      <c r="I46">
        <v>32.144018472927954</v>
      </c>
      <c r="J46">
        <f t="shared" si="2"/>
        <v>0.35598152707204633</v>
      </c>
      <c r="M46">
        <f t="array" ref="M46:O48">MINVERSE(MMULT(TRANSPOSE(A2:C68),A2:C68))</f>
        <v>0.10273505907036624</v>
      </c>
      <c r="N46">
        <v>-1.4254656205579747E-3</v>
      </c>
      <c r="O46">
        <v>-1.2347163743000227E-3</v>
      </c>
    </row>
    <row r="47" spans="1:15" ht="15" x14ac:dyDescent="0.35">
      <c r="A47" s="1">
        <v>1</v>
      </c>
      <c r="B47">
        <v>26.94</v>
      </c>
      <c r="C47">
        <v>8.2799999999999994</v>
      </c>
      <c r="D47">
        <v>0.1</v>
      </c>
      <c r="E47">
        <f t="shared" si="3"/>
        <v>0</v>
      </c>
      <c r="F47">
        <f t="shared" si="4"/>
        <v>0</v>
      </c>
      <c r="G47" t="s">
        <v>3</v>
      </c>
      <c r="H47">
        <v>19</v>
      </c>
      <c r="I47">
        <v>21.866846877177938</v>
      </c>
      <c r="J47">
        <f t="shared" si="2"/>
        <v>-2.8668468771779381</v>
      </c>
      <c r="L47" t="s">
        <v>21</v>
      </c>
      <c r="M47">
        <v>-1.425465620557974E-3</v>
      </c>
      <c r="N47">
        <v>3.3547393094199067E-5</v>
      </c>
      <c r="O47">
        <v>-2.1175937403962628E-6</v>
      </c>
    </row>
    <row r="48" spans="1:15" ht="15" x14ac:dyDescent="0.35">
      <c r="A48" s="1">
        <v>1</v>
      </c>
      <c r="B48">
        <v>58.71</v>
      </c>
      <c r="C48">
        <v>7.4</v>
      </c>
      <c r="D48">
        <v>0.04</v>
      </c>
      <c r="E48">
        <f t="shared" si="3"/>
        <v>0</v>
      </c>
      <c r="F48">
        <f t="shared" si="4"/>
        <v>1</v>
      </c>
      <c r="G48" t="s">
        <v>2</v>
      </c>
      <c r="H48">
        <v>51.5</v>
      </c>
      <c r="I48">
        <v>51.27613102233353</v>
      </c>
      <c r="J48">
        <f t="shared" si="2"/>
        <v>0.22386897766646996</v>
      </c>
      <c r="M48">
        <v>-1.2347163743000242E-3</v>
      </c>
      <c r="N48">
        <v>-2.1175937403962302E-6</v>
      </c>
      <c r="O48">
        <v>6.4554082646390402E-5</v>
      </c>
    </row>
    <row r="49" spans="1:15" ht="15" x14ac:dyDescent="0.35">
      <c r="A49" s="1">
        <v>1</v>
      </c>
      <c r="B49">
        <v>65.739999999999995</v>
      </c>
      <c r="C49">
        <v>7.71</v>
      </c>
      <c r="D49">
        <v>0.02</v>
      </c>
      <c r="E49">
        <f t="shared" si="3"/>
        <v>0</v>
      </c>
      <c r="F49">
        <f t="shared" si="4"/>
        <v>1</v>
      </c>
      <c r="G49" t="s">
        <v>2</v>
      </c>
      <c r="H49">
        <v>49.17</v>
      </c>
      <c r="I49">
        <v>57.981779700435624</v>
      </c>
      <c r="J49">
        <f t="shared" si="2"/>
        <v>-8.811779700435622</v>
      </c>
    </row>
    <row r="50" spans="1:15" ht="15" x14ac:dyDescent="0.35">
      <c r="A50" s="1">
        <v>1</v>
      </c>
      <c r="B50">
        <v>69.05</v>
      </c>
      <c r="C50">
        <v>46.18</v>
      </c>
      <c r="D50">
        <v>0.22</v>
      </c>
      <c r="E50">
        <f t="shared" si="3"/>
        <v>0</v>
      </c>
      <c r="F50">
        <f t="shared" si="4"/>
        <v>0</v>
      </c>
      <c r="G50" t="s">
        <v>3</v>
      </c>
      <c r="H50">
        <v>85</v>
      </c>
      <c r="I50">
        <v>76.175067941366279</v>
      </c>
      <c r="J50">
        <f t="shared" si="2"/>
        <v>8.8249320586337205</v>
      </c>
      <c r="M50" t="s">
        <v>22</v>
      </c>
      <c r="O50" t="s">
        <v>24</v>
      </c>
    </row>
    <row r="51" spans="1:15" ht="15" x14ac:dyDescent="0.35">
      <c r="A51" s="1">
        <v>1</v>
      </c>
      <c r="B51">
        <v>57.54</v>
      </c>
      <c r="C51">
        <v>14.98</v>
      </c>
      <c r="D51">
        <v>0.11</v>
      </c>
      <c r="E51">
        <f t="shared" si="3"/>
        <v>0</v>
      </c>
      <c r="F51">
        <f t="shared" si="4"/>
        <v>0</v>
      </c>
      <c r="G51" t="s">
        <v>3</v>
      </c>
      <c r="H51">
        <v>58.76</v>
      </c>
      <c r="I51">
        <v>53.154282344124937</v>
      </c>
      <c r="J51">
        <f t="shared" si="2"/>
        <v>5.6057176558750612</v>
      </c>
      <c r="M51">
        <f>TINV(0.01,M36)</f>
        <v>2.6548543374110856</v>
      </c>
      <c r="O51">
        <f>M37/M36</f>
        <v>79.084541528181603</v>
      </c>
    </row>
    <row r="52" spans="1:15" ht="15" x14ac:dyDescent="0.35">
      <c r="A52" s="1">
        <v>1</v>
      </c>
      <c r="B52">
        <v>21.73</v>
      </c>
      <c r="C52">
        <v>6.58</v>
      </c>
      <c r="D52">
        <v>0.06</v>
      </c>
      <c r="E52">
        <f t="shared" si="3"/>
        <v>1</v>
      </c>
      <c r="F52">
        <f t="shared" si="4"/>
        <v>0</v>
      </c>
      <c r="G52" t="s">
        <v>1</v>
      </c>
      <c r="H52">
        <v>19.329999999999998</v>
      </c>
      <c r="I52">
        <v>16.320388325683691</v>
      </c>
      <c r="J52">
        <f t="shared" si="2"/>
        <v>3.0096116743163073</v>
      </c>
      <c r="L52" t="s">
        <v>23</v>
      </c>
    </row>
    <row r="53" spans="1:15" ht="15" x14ac:dyDescent="0.35">
      <c r="A53" s="1">
        <v>1</v>
      </c>
      <c r="B53">
        <v>6.17</v>
      </c>
      <c r="C53">
        <v>13.68</v>
      </c>
      <c r="D53">
        <v>0.18</v>
      </c>
      <c r="E53">
        <f t="shared" si="3"/>
        <v>0</v>
      </c>
      <c r="F53">
        <f t="shared" si="4"/>
        <v>0</v>
      </c>
      <c r="G53" t="s">
        <v>3</v>
      </c>
      <c r="H53">
        <v>5</v>
      </c>
      <c r="I53">
        <v>4.5331045927613891</v>
      </c>
      <c r="J53">
        <f t="shared" si="2"/>
        <v>0.46689540723861089</v>
      </c>
    </row>
    <row r="54" spans="1:15" ht="15" x14ac:dyDescent="0.35">
      <c r="A54" s="1">
        <v>1</v>
      </c>
      <c r="B54">
        <v>51</v>
      </c>
      <c r="C54">
        <v>50.5</v>
      </c>
      <c r="D54">
        <v>0.24</v>
      </c>
      <c r="E54">
        <f t="shared" si="3"/>
        <v>1</v>
      </c>
      <c r="F54">
        <f t="shared" si="4"/>
        <v>0</v>
      </c>
      <c r="G54" t="s">
        <v>1</v>
      </c>
      <c r="H54">
        <v>65</v>
      </c>
      <c r="I54">
        <v>60.965045672865529</v>
      </c>
      <c r="J54">
        <f t="shared" si="2"/>
        <v>4.0349543271344714</v>
      </c>
    </row>
    <row r="55" spans="1:15" ht="15" x14ac:dyDescent="0.35">
      <c r="A55" s="1">
        <v>1</v>
      </c>
      <c r="B55">
        <v>18.25</v>
      </c>
      <c r="C55">
        <v>16.12</v>
      </c>
      <c r="D55">
        <v>0.32</v>
      </c>
      <c r="E55">
        <f t="shared" si="3"/>
        <v>1</v>
      </c>
      <c r="F55">
        <f t="shared" si="4"/>
        <v>0</v>
      </c>
      <c r="G55" t="s">
        <v>1</v>
      </c>
      <c r="H55">
        <v>20</v>
      </c>
      <c r="I55">
        <v>16.804067725130619</v>
      </c>
      <c r="J55">
        <f t="shared" si="2"/>
        <v>3.1959322748693815</v>
      </c>
    </row>
    <row r="56" spans="1:15" ht="15" x14ac:dyDescent="0.35">
      <c r="A56" s="1">
        <v>1</v>
      </c>
      <c r="B56">
        <v>69.88</v>
      </c>
      <c r="C56">
        <v>31.48</v>
      </c>
      <c r="D56">
        <v>7.0000000000000007E-2</v>
      </c>
      <c r="E56">
        <f t="shared" si="3"/>
        <v>0</v>
      </c>
      <c r="F56">
        <f t="shared" si="4"/>
        <v>1</v>
      </c>
      <c r="G56" t="s">
        <v>2</v>
      </c>
      <c r="H56">
        <v>62.5</v>
      </c>
      <c r="I56">
        <v>71.185034043915763</v>
      </c>
      <c r="J56">
        <f t="shared" si="2"/>
        <v>-8.6850340439157634</v>
      </c>
    </row>
    <row r="57" spans="1:15" ht="15" x14ac:dyDescent="0.35">
      <c r="A57" s="1">
        <v>1</v>
      </c>
      <c r="B57">
        <v>26.68</v>
      </c>
      <c r="C57">
        <v>58.6</v>
      </c>
      <c r="D57">
        <v>0.23</v>
      </c>
      <c r="E57">
        <f t="shared" si="3"/>
        <v>1</v>
      </c>
      <c r="F57">
        <f t="shared" si="4"/>
        <v>0</v>
      </c>
      <c r="G57" t="s">
        <v>1</v>
      </c>
      <c r="H57">
        <v>35</v>
      </c>
      <c r="I57">
        <v>41.365826523795036</v>
      </c>
      <c r="J57">
        <f t="shared" si="2"/>
        <v>-6.365826523795036</v>
      </c>
    </row>
    <row r="58" spans="1:15" ht="15" x14ac:dyDescent="0.35">
      <c r="A58" s="1">
        <v>1</v>
      </c>
      <c r="B58">
        <v>75.73</v>
      </c>
      <c r="C58">
        <v>35.43</v>
      </c>
      <c r="D58">
        <v>0.05</v>
      </c>
      <c r="E58">
        <f t="shared" si="3"/>
        <v>0</v>
      </c>
      <c r="F58">
        <f t="shared" si="4"/>
        <v>0</v>
      </c>
      <c r="G58" t="s">
        <v>3</v>
      </c>
      <c r="H58">
        <v>99.17</v>
      </c>
      <c r="I58">
        <v>78.213653790310019</v>
      </c>
      <c r="J58">
        <f t="shared" si="2"/>
        <v>20.956346209689983</v>
      </c>
    </row>
    <row r="59" spans="1:15" ht="15" x14ac:dyDescent="0.35">
      <c r="A59" s="1">
        <v>1</v>
      </c>
      <c r="B59">
        <v>41.77</v>
      </c>
      <c r="C59">
        <v>4.53</v>
      </c>
      <c r="D59">
        <v>0.08</v>
      </c>
      <c r="E59">
        <f t="shared" si="3"/>
        <v>1</v>
      </c>
      <c r="F59">
        <f t="shared" si="4"/>
        <v>0</v>
      </c>
      <c r="G59" t="s">
        <v>1</v>
      </c>
      <c r="H59">
        <v>40.25</v>
      </c>
      <c r="I59">
        <v>34.284775882828185</v>
      </c>
      <c r="J59">
        <f t="shared" si="2"/>
        <v>5.9652241171718146</v>
      </c>
      <c r="L59">
        <f>M33-M51*SQRT(O51*N47)</f>
        <v>0.79981458156112561</v>
      </c>
      <c r="N59">
        <f>M33+M51*SQRT(O51*N47)</f>
        <v>1.0733073723684501</v>
      </c>
    </row>
    <row r="60" spans="1:15" ht="15" x14ac:dyDescent="0.35">
      <c r="A60" s="1">
        <v>1</v>
      </c>
      <c r="B60">
        <v>48.5</v>
      </c>
      <c r="C60">
        <v>6.82</v>
      </c>
      <c r="D60">
        <v>0.08</v>
      </c>
      <c r="E60">
        <f t="shared" si="3"/>
        <v>1</v>
      </c>
      <c r="F60">
        <f t="shared" si="4"/>
        <v>0</v>
      </c>
      <c r="G60" t="s">
        <v>1</v>
      </c>
      <c r="H60">
        <v>39.17</v>
      </c>
      <c r="I60">
        <v>41.486286977126291</v>
      </c>
      <c r="J60">
        <f t="shared" si="2"/>
        <v>-2.3162869771262891</v>
      </c>
    </row>
    <row r="61" spans="1:15" ht="15" x14ac:dyDescent="0.35">
      <c r="A61" s="1">
        <v>1</v>
      </c>
      <c r="B61">
        <v>21.89</v>
      </c>
      <c r="C61">
        <v>43.7</v>
      </c>
      <c r="D61">
        <v>0.36</v>
      </c>
      <c r="E61">
        <f t="shared" si="3"/>
        <v>0</v>
      </c>
      <c r="F61">
        <f t="shared" si="4"/>
        <v>1</v>
      </c>
      <c r="G61" t="s">
        <v>2</v>
      </c>
      <c r="H61">
        <v>37.5</v>
      </c>
      <c r="I61">
        <v>31.033852187389734</v>
      </c>
      <c r="J61">
        <f t="shared" si="2"/>
        <v>6.4661478126102665</v>
      </c>
      <c r="L61" t="s">
        <v>25</v>
      </c>
    </row>
    <row r="62" spans="1:15" ht="15" x14ac:dyDescent="0.35">
      <c r="A62" s="1">
        <v>1</v>
      </c>
      <c r="B62">
        <v>38.33</v>
      </c>
      <c r="C62">
        <v>2.83</v>
      </c>
      <c r="D62">
        <v>0.04</v>
      </c>
      <c r="E62">
        <f t="shared" si="3"/>
        <v>1</v>
      </c>
      <c r="F62">
        <f t="shared" si="4"/>
        <v>0</v>
      </c>
      <c r="G62" t="s">
        <v>1</v>
      </c>
      <c r="H62">
        <v>26.25</v>
      </c>
      <c r="I62">
        <v>30.396030260561609</v>
      </c>
      <c r="J62">
        <f t="shared" si="2"/>
        <v>-4.1460302605616093</v>
      </c>
      <c r="L62" t="s">
        <v>26</v>
      </c>
    </row>
    <row r="63" spans="1:15" ht="15.6" thickBot="1" x14ac:dyDescent="0.4">
      <c r="A63" s="1">
        <v>1</v>
      </c>
      <c r="B63">
        <v>53.95</v>
      </c>
      <c r="C63">
        <v>42.54</v>
      </c>
      <c r="D63">
        <v>0.25</v>
      </c>
      <c r="E63">
        <f t="shared" si="3"/>
        <v>0</v>
      </c>
      <c r="F63">
        <f t="shared" si="4"/>
        <v>0</v>
      </c>
      <c r="G63" t="s">
        <v>3</v>
      </c>
      <c r="H63">
        <v>52.14</v>
      </c>
      <c r="I63">
        <v>60.604884168087366</v>
      </c>
      <c r="J63">
        <f t="shared" si="2"/>
        <v>-8.4648841680873659</v>
      </c>
    </row>
    <row r="64" spans="1:15" ht="15" x14ac:dyDescent="0.35">
      <c r="A64" s="1">
        <v>1</v>
      </c>
      <c r="B64">
        <v>17.170000000000002</v>
      </c>
      <c r="C64">
        <v>24.16</v>
      </c>
      <c r="D64">
        <v>0.36</v>
      </c>
      <c r="E64">
        <f t="shared" si="3"/>
        <v>1</v>
      </c>
      <c r="F64">
        <f t="shared" si="4"/>
        <v>0</v>
      </c>
      <c r="G64" t="s">
        <v>1</v>
      </c>
      <c r="H64">
        <v>22.5</v>
      </c>
      <c r="I64">
        <v>18.946985356198006</v>
      </c>
      <c r="J64">
        <f t="shared" si="2"/>
        <v>3.5530146438019941</v>
      </c>
      <c r="L64" s="6" t="s">
        <v>27</v>
      </c>
      <c r="M64" s="6"/>
    </row>
    <row r="65" spans="1:20" ht="15" x14ac:dyDescent="0.35">
      <c r="A65" s="1">
        <v>1</v>
      </c>
      <c r="B65">
        <v>82</v>
      </c>
      <c r="C65">
        <v>7.89</v>
      </c>
      <c r="D65">
        <v>0.03</v>
      </c>
      <c r="E65">
        <f t="shared" si="3"/>
        <v>1</v>
      </c>
      <c r="F65">
        <f t="shared" si="4"/>
        <v>0</v>
      </c>
      <c r="G65" t="s">
        <v>1</v>
      </c>
      <c r="H65">
        <v>90</v>
      </c>
      <c r="I65">
        <v>73.280882159454478</v>
      </c>
      <c r="J65">
        <f t="shared" si="2"/>
        <v>16.719117840545522</v>
      </c>
      <c r="L65" s="3" t="s">
        <v>28</v>
      </c>
      <c r="M65" s="3">
        <v>0.92344182710719824</v>
      </c>
    </row>
    <row r="66" spans="1:20" ht="15" x14ac:dyDescent="0.35">
      <c r="A66" s="1">
        <v>1</v>
      </c>
      <c r="B66">
        <v>40.6</v>
      </c>
      <c r="C66">
        <v>3.27</v>
      </c>
      <c r="D66">
        <v>0.02</v>
      </c>
      <c r="E66">
        <f t="shared" si="3"/>
        <v>0</v>
      </c>
      <c r="F66">
        <f>IF(G66="spesso",1,0)</f>
        <v>1</v>
      </c>
      <c r="G66" t="s">
        <v>2</v>
      </c>
      <c r="H66">
        <v>28</v>
      </c>
      <c r="I66">
        <v>32.694652724779559</v>
      </c>
      <c r="J66">
        <f t="shared" si="2"/>
        <v>-4.6946527247795586</v>
      </c>
      <c r="L66" s="3" t="s">
        <v>29</v>
      </c>
      <c r="M66" s="3">
        <v>0.85274480805108055</v>
      </c>
    </row>
    <row r="67" spans="1:20" ht="15" x14ac:dyDescent="0.35">
      <c r="A67" s="1">
        <v>1</v>
      </c>
      <c r="B67">
        <v>53.89</v>
      </c>
      <c r="C67">
        <v>53.16</v>
      </c>
      <c r="D67">
        <v>0.24</v>
      </c>
      <c r="E67">
        <f t="shared" si="3"/>
        <v>1</v>
      </c>
      <c r="F67">
        <f>IF(G67="spesso",1,0)</f>
        <v>0</v>
      </c>
      <c r="G67" t="s">
        <v>1</v>
      </c>
      <c r="H67">
        <v>50</v>
      </c>
      <c r="I67">
        <v>64.715327950182285</v>
      </c>
      <c r="J67">
        <f>H67-I67</f>
        <v>-14.715327950182285</v>
      </c>
      <c r="L67" s="3" t="s">
        <v>30</v>
      </c>
      <c r="M67" s="3">
        <v>0.84814308330267685</v>
      </c>
    </row>
    <row r="68" spans="1:20" ht="15" x14ac:dyDescent="0.35">
      <c r="A68" s="1">
        <v>1</v>
      </c>
      <c r="B68">
        <v>54.17</v>
      </c>
      <c r="C68">
        <v>5.57</v>
      </c>
      <c r="D68">
        <v>0.06</v>
      </c>
      <c r="E68">
        <f t="shared" si="3"/>
        <v>0</v>
      </c>
      <c r="F68">
        <f>IF(G68="spesso",1,0)</f>
        <v>1</v>
      </c>
      <c r="G68" t="s">
        <v>2</v>
      </c>
      <c r="H68">
        <v>24.5</v>
      </c>
      <c r="I68">
        <v>46.306164288937453</v>
      </c>
      <c r="J68">
        <f>H68-I68</f>
        <v>-21.806164288937453</v>
      </c>
      <c r="L68" s="3" t="s">
        <v>31</v>
      </c>
      <c r="M68" s="3">
        <v>8.8929489781613817</v>
      </c>
    </row>
    <row r="69" spans="1:20" ht="15" thickBot="1" x14ac:dyDescent="0.35">
      <c r="H69">
        <f>SUM(H2:H68)</f>
        <v>2845.2400000000002</v>
      </c>
      <c r="I69">
        <f>SUM(I2:I68)</f>
        <v>2845.2400000000016</v>
      </c>
      <c r="J69">
        <f>SUM(J2:J68)</f>
        <v>-7.1054273576010019E-13</v>
      </c>
      <c r="L69" s="4" t="s">
        <v>32</v>
      </c>
      <c r="M69" s="4">
        <v>67</v>
      </c>
    </row>
    <row r="71" spans="1:20" ht="15" thickBot="1" x14ac:dyDescent="0.35">
      <c r="L71" t="s">
        <v>33</v>
      </c>
    </row>
    <row r="72" spans="1:20" x14ac:dyDescent="0.3">
      <c r="L72" s="5"/>
      <c r="M72" s="5" t="s">
        <v>37</v>
      </c>
      <c r="N72" s="5" t="s">
        <v>38</v>
      </c>
      <c r="O72" s="5" t="s">
        <v>39</v>
      </c>
      <c r="P72" s="5" t="s">
        <v>40</v>
      </c>
      <c r="Q72" s="5" t="s">
        <v>41</v>
      </c>
    </row>
    <row r="73" spans="1:20" x14ac:dyDescent="0.3">
      <c r="L73" s="3" t="s">
        <v>34</v>
      </c>
      <c r="M73" s="3">
        <v>2</v>
      </c>
      <c r="N73" s="3">
        <v>29310.285109360557</v>
      </c>
      <c r="O73" s="3">
        <v>14655.142554680278</v>
      </c>
      <c r="P73" s="3">
        <v>185.309825049159</v>
      </c>
      <c r="Q73" s="3">
        <v>2.3892396705939616E-27</v>
      </c>
    </row>
    <row r="74" spans="1:20" x14ac:dyDescent="0.3">
      <c r="L74" s="3" t="s">
        <v>35</v>
      </c>
      <c r="M74" s="3">
        <v>64</v>
      </c>
      <c r="N74" s="3">
        <v>5061.4106578036208</v>
      </c>
      <c r="O74" s="3">
        <v>79.084541528181575</v>
      </c>
      <c r="P74" s="3"/>
      <c r="Q74" s="3"/>
    </row>
    <row r="75" spans="1:20" ht="15" thickBot="1" x14ac:dyDescent="0.35">
      <c r="L75" s="4" t="s">
        <v>36</v>
      </c>
      <c r="M75" s="4">
        <v>66</v>
      </c>
      <c r="N75" s="4">
        <v>34371.695767164179</v>
      </c>
      <c r="O75" s="4"/>
      <c r="P75" s="4"/>
      <c r="Q75" s="4"/>
    </row>
    <row r="76" spans="1:20" ht="15" thickBot="1" x14ac:dyDescent="0.35"/>
    <row r="77" spans="1:20" x14ac:dyDescent="0.3">
      <c r="L77" s="5"/>
      <c r="M77" s="5" t="s">
        <v>42</v>
      </c>
      <c r="N77" s="5" t="s">
        <v>31</v>
      </c>
      <c r="O77" s="5" t="s">
        <v>43</v>
      </c>
      <c r="P77" s="5" t="s">
        <v>44</v>
      </c>
      <c r="Q77" s="5" t="s">
        <v>45</v>
      </c>
      <c r="R77" s="5" t="s">
        <v>46</v>
      </c>
      <c r="S77" s="5" t="s">
        <v>47</v>
      </c>
      <c r="T77" s="5" t="s">
        <v>48</v>
      </c>
    </row>
    <row r="78" spans="1:20" x14ac:dyDescent="0.3">
      <c r="L78" s="3" t="s">
        <v>10</v>
      </c>
      <c r="M78" s="3">
        <v>-6.6126706265380282</v>
      </c>
      <c r="N78" s="3">
        <v>2.8503955945535986</v>
      </c>
      <c r="O78" s="3">
        <v>-2.3199132917456113</v>
      </c>
      <c r="P78" s="3">
        <v>2.3546951995785003E-2</v>
      </c>
      <c r="Q78" s="3">
        <v>-12.306990372787308</v>
      </c>
      <c r="R78" s="3">
        <v>-0.91835088028874878</v>
      </c>
      <c r="S78" s="3">
        <v>-14.18005568462052</v>
      </c>
      <c r="T78" s="3">
        <v>0.954714431544464</v>
      </c>
    </row>
    <row r="79" spans="1:20" x14ac:dyDescent="0.3">
      <c r="L79" s="3" t="s">
        <v>4</v>
      </c>
      <c r="M79" s="3">
        <v>0.93656097696478857</v>
      </c>
      <c r="N79" s="3">
        <v>5.1508059586053277E-2</v>
      </c>
      <c r="O79" s="3">
        <v>18.18280448713271</v>
      </c>
      <c r="P79" s="3">
        <v>5.682514278257498E-27</v>
      </c>
      <c r="Q79" s="3">
        <v>0.83366179996904877</v>
      </c>
      <c r="R79" s="3">
        <v>1.0394601539605284</v>
      </c>
      <c r="S79" s="3">
        <v>0.79981458245481318</v>
      </c>
      <c r="T79" s="3">
        <v>1.0733073714747641</v>
      </c>
    </row>
    <row r="80" spans="1:20" ht="15" thickBot="1" x14ac:dyDescent="0.35">
      <c r="L80" s="4" t="s">
        <v>5</v>
      </c>
      <c r="M80" s="4">
        <v>0.39233874206335323</v>
      </c>
      <c r="N80" s="4">
        <v>7.145089243572908E-2</v>
      </c>
      <c r="O80" s="4">
        <v>5.4910264755092673</v>
      </c>
      <c r="P80" s="4">
        <v>7.3570162034032604E-7</v>
      </c>
      <c r="Q80" s="4">
        <v>0.24959917690919625</v>
      </c>
      <c r="R80" s="4">
        <v>0.53507830721751015</v>
      </c>
      <c r="S80" s="4">
        <v>0.20264703160816841</v>
      </c>
      <c r="T80" s="4">
        <v>0.58203045251853802</v>
      </c>
    </row>
    <row r="83" spans="9:14" x14ac:dyDescent="0.3">
      <c r="L83" t="s">
        <v>49</v>
      </c>
    </row>
    <row r="84" spans="9:14" x14ac:dyDescent="0.3">
      <c r="I84" t="s">
        <v>50</v>
      </c>
      <c r="M84" t="s">
        <v>4</v>
      </c>
      <c r="N84" t="s">
        <v>5</v>
      </c>
    </row>
    <row r="85" spans="9:14" x14ac:dyDescent="0.3">
      <c r="L85">
        <v>1</v>
      </c>
      <c r="M85">
        <v>20</v>
      </c>
      <c r="N85">
        <v>15</v>
      </c>
    </row>
    <row r="86" spans="9:14" x14ac:dyDescent="0.3">
      <c r="L86" t="s">
        <v>51</v>
      </c>
      <c r="M86">
        <f t="array" ref="M86">MMULT(L85:N85,M78:M80)</f>
        <v>18.003630043708043</v>
      </c>
    </row>
    <row r="87" spans="9:14" x14ac:dyDescent="0.3">
      <c r="L87" t="s">
        <v>56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testo</vt:lpstr>
      <vt:lpstr>dati</vt:lpstr>
      <vt:lpstr>Foglio3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</dc:creator>
  <cp:lastModifiedBy>Marco Riani</cp:lastModifiedBy>
  <dcterms:created xsi:type="dcterms:W3CDTF">2008-03-20T16:07:38Z</dcterms:created>
  <dcterms:modified xsi:type="dcterms:W3CDTF">2016-05-11T22:45:52Z</dcterms:modified>
</cp:coreProperties>
</file>